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H:\jigar\"/>
    </mc:Choice>
  </mc:AlternateContent>
  <workbookProtection workbookAlgorithmName="SHA-512" workbookHashValue="+SaegaPb2Vo/6GFH9E5JfdrPEhuxTQjZEsn84OIE1CGt8TP6Lk6ElF+5oYZyYpvmupo6eqsP9M5ACppnCeC6Ww==" workbookSaltValue="NybNfShg0eyFSB5vM5IUFA==" workbookSpinCount="100000" lockStructure="1"/>
  <bookViews>
    <workbookView xWindow="0" yWindow="0" windowWidth="24000" windowHeight="9735" activeTab="1"/>
  </bookViews>
  <sheets>
    <sheet name="Cover Page" sheetId="58" r:id="rId1"/>
    <sheet name="Page 1" sheetId="26" r:id="rId2"/>
    <sheet name="Page 2" sheetId="44" r:id="rId3"/>
    <sheet name="Page 3" sheetId="45" r:id="rId4"/>
    <sheet name="Conversion Sheet A" sheetId="46" state="hidden" r:id="rId5"/>
    <sheet name="PSC 30-39 and 40-49" sheetId="62" r:id="rId6"/>
    <sheet name="PSC 50-59 and 60+" sheetId="63" r:id="rId7"/>
    <sheet name="Definitions" sheetId="35" r:id="rId8"/>
    <sheet name="Meter Losses" sheetId="64" r:id="rId9"/>
    <sheet name="DCV Losses" sheetId="66" r:id="rId10"/>
    <sheet name="RPZ Losses" sheetId="65" r:id="rId11"/>
  </sheets>
  <definedNames>
    <definedName name="_xlnm.Print_Area" localSheetId="0">'Cover Page'!$A$1:$AL$52</definedName>
    <definedName name="_xlnm.Print_Area" localSheetId="9">'DCV Losses'!$A$1:$J$64</definedName>
    <definedName name="_xlnm.Print_Area" localSheetId="7">Definitions!$A$1:$K$18</definedName>
    <definedName name="_xlnm.Print_Area" localSheetId="8">'Meter Losses'!$A$1:$J$64</definedName>
    <definedName name="_xlnm.Print_Area" localSheetId="2">'Page 2'!$A$1:$AL$58</definedName>
    <definedName name="_xlnm.Print_Area" localSheetId="3">'Page 3'!$A$1:$AL$58</definedName>
    <definedName name="_xlnm.Print_Area" localSheetId="10">'RPZ Losses'!$A$1:$J$64</definedName>
  </definedNames>
  <calcPr calcId="171027"/>
</workbook>
</file>

<file path=xl/calcChain.xml><?xml version="1.0" encoding="utf-8"?>
<calcChain xmlns="http://schemas.openxmlformats.org/spreadsheetml/2006/main">
  <c r="B36" i="44" l="1"/>
  <c r="Q38" i="45" l="1"/>
  <c r="H1" i="44" l="1"/>
  <c r="H4" i="44" l="1"/>
  <c r="H6" i="45" l="1"/>
  <c r="H5" i="45"/>
  <c r="H4" i="45"/>
  <c r="H3" i="45"/>
  <c r="H6" i="44"/>
  <c r="H5" i="44"/>
  <c r="H3" i="44"/>
  <c r="H1" i="45"/>
  <c r="Q44" i="45" l="1"/>
  <c r="Q22" i="45" l="1"/>
  <c r="AE16" i="26" l="1"/>
  <c r="AG20" i="44" l="1"/>
  <c r="Q25" i="45"/>
  <c r="P30" i="44" s="1"/>
  <c r="AG33" i="44" s="1"/>
  <c r="P31" i="44"/>
  <c r="AG35" i="44" s="1"/>
  <c r="C20" i="46" l="1"/>
  <c r="C6" i="46"/>
  <c r="V11" i="46" l="1"/>
  <c r="S11" i="46"/>
  <c r="S13" i="46" l="1"/>
  <c r="S12" i="46"/>
  <c r="V13" i="46"/>
  <c r="V12" i="46"/>
  <c r="AE42" i="26"/>
  <c r="AE15" i="26"/>
  <c r="AE17" i="26"/>
  <c r="AE18" i="26"/>
  <c r="AE19" i="26"/>
  <c r="AE20" i="26"/>
  <c r="AE21" i="26"/>
  <c r="AE22" i="26"/>
  <c r="AE23" i="26"/>
  <c r="AE24" i="26"/>
  <c r="AE25" i="26"/>
  <c r="AE26" i="26"/>
  <c r="AE27" i="26"/>
  <c r="AE28" i="26"/>
  <c r="AE29" i="26"/>
  <c r="AE30" i="26"/>
  <c r="AE31" i="26"/>
  <c r="AE32" i="26"/>
  <c r="AE33" i="26"/>
  <c r="AE34" i="26"/>
  <c r="AE35" i="26"/>
  <c r="AE36" i="26"/>
  <c r="AE38" i="26"/>
  <c r="AE37" i="26"/>
  <c r="AE40" i="26"/>
  <c r="AE41" i="26"/>
  <c r="AE39" i="26"/>
  <c r="AE43" i="26"/>
  <c r="AE14" i="26"/>
  <c r="S15" i="46" l="1"/>
  <c r="AE44" i="26"/>
  <c r="S16" i="46" l="1"/>
  <c r="P15" i="44"/>
  <c r="B18" i="46"/>
  <c r="B4" i="46"/>
  <c r="B20" i="46" l="1"/>
  <c r="D6" i="46"/>
  <c r="B6" i="46"/>
  <c r="AG21" i="44" s="1"/>
  <c r="P3" i="46"/>
  <c r="M3" i="46"/>
  <c r="P21" i="46"/>
  <c r="M21" i="46"/>
  <c r="M22" i="46" l="1"/>
  <c r="M23" i="46"/>
  <c r="M5" i="46"/>
  <c r="M4" i="46"/>
  <c r="P23" i="46"/>
  <c r="P22" i="46"/>
  <c r="P4" i="46"/>
  <c r="P5" i="46"/>
  <c r="M25" i="46" l="1"/>
  <c r="M26" i="46" s="1"/>
  <c r="M7" i="46"/>
  <c r="M8" i="46" s="1"/>
  <c r="C4" i="46" l="1"/>
  <c r="C18" i="46"/>
  <c r="AE45" i="26" l="1"/>
  <c r="P16" i="44" s="1"/>
  <c r="P21" i="44" l="1"/>
  <c r="P27" i="44" s="1"/>
  <c r="AG29" i="44" s="1"/>
  <c r="C14" i="46" l="1"/>
  <c r="M47" i="46" s="1"/>
  <c r="C11" i="46"/>
  <c r="C5" i="46"/>
  <c r="C19" i="46"/>
  <c r="P47" i="46" l="1"/>
  <c r="P48" i="46" s="1"/>
  <c r="M49" i="46"/>
  <c r="M48" i="46"/>
  <c r="P38" i="46"/>
  <c r="M38" i="46"/>
  <c r="P29" i="46"/>
  <c r="M29" i="46"/>
  <c r="M11" i="46"/>
  <c r="P11" i="46"/>
  <c r="P49" i="46" l="1"/>
  <c r="M51" i="46" s="1"/>
  <c r="M52" i="46" s="1"/>
  <c r="B14" i="46" s="1"/>
  <c r="P39" i="46"/>
  <c r="P40" i="46"/>
  <c r="M40" i="46"/>
  <c r="M39" i="46"/>
  <c r="P13" i="46"/>
  <c r="P12" i="46"/>
  <c r="M13" i="46"/>
  <c r="M12" i="46"/>
  <c r="M30" i="46"/>
  <c r="M31" i="46"/>
  <c r="P30" i="46"/>
  <c r="P31" i="46"/>
  <c r="M42" i="46" l="1"/>
  <c r="M43" i="46" s="1"/>
  <c r="M33" i="46"/>
  <c r="M34" i="46" s="1"/>
  <c r="B19" i="46" s="1"/>
  <c r="M15" i="46"/>
  <c r="M16" i="46" s="1"/>
  <c r="B5" i="46" s="1"/>
  <c r="P28" i="44" s="1"/>
  <c r="B11" i="46" l="1"/>
  <c r="AG31" i="44" s="1"/>
</calcChain>
</file>

<file path=xl/sharedStrings.xml><?xml version="1.0" encoding="utf-8"?>
<sst xmlns="http://schemas.openxmlformats.org/spreadsheetml/2006/main" count="477" uniqueCount="213">
  <si>
    <t>x</t>
  </si>
  <si>
    <t>=</t>
  </si>
  <si>
    <t>Number of
 Fixtures</t>
  </si>
  <si>
    <t>Bidet</t>
  </si>
  <si>
    <t>Combination fixture</t>
  </si>
  <si>
    <t>Drinking Fountain</t>
  </si>
  <si>
    <t>WSFU</t>
  </si>
  <si>
    <t>GPM</t>
  </si>
  <si>
    <t>gpm</t>
  </si>
  <si>
    <t>Private</t>
  </si>
  <si>
    <t>Public</t>
  </si>
  <si>
    <t>Commercial</t>
  </si>
  <si>
    <t>Occupancy</t>
  </si>
  <si>
    <t>Type of Supply Control</t>
  </si>
  <si>
    <t>Flush Tank</t>
  </si>
  <si>
    <t>Flushometer Valve</t>
  </si>
  <si>
    <t>Faucet</t>
  </si>
  <si>
    <t>Automatic</t>
  </si>
  <si>
    <t>Dishwashing machine</t>
  </si>
  <si>
    <t>Office, etc.</t>
  </si>
  <si>
    <t>3/8" Valve</t>
  </si>
  <si>
    <t>Kitchen sink</t>
  </si>
  <si>
    <t>Lavatory sink</t>
  </si>
  <si>
    <t>Service sink</t>
  </si>
  <si>
    <t>Mixing Valve</t>
  </si>
  <si>
    <t>Shower head</t>
  </si>
  <si>
    <t>1" Flushometer Valve</t>
  </si>
  <si>
    <t>3/4" Flushometer Valve</t>
  </si>
  <si>
    <t>Washing machine (8 lb)</t>
  </si>
  <si>
    <t>Washing machine (15 lb)</t>
  </si>
  <si>
    <t>Other</t>
  </si>
  <si>
    <t xml:space="preserve">Fixture Type </t>
  </si>
  <si>
    <t>Total Continuous Mechanical Demand</t>
  </si>
  <si>
    <t>Total Intermittent Mechanical Demand</t>
  </si>
  <si>
    <t>wsfu</t>
  </si>
  <si>
    <t>a</t>
  </si>
  <si>
    <t>b</t>
  </si>
  <si>
    <t>c</t>
  </si>
  <si>
    <t>d</t>
  </si>
  <si>
    <t>e</t>
  </si>
  <si>
    <t>g</t>
  </si>
  <si>
    <t>i</t>
  </si>
  <si>
    <t>Designer’s Name:</t>
  </si>
  <si>
    <t>Designer’s Signature:</t>
  </si>
  <si>
    <t xml:space="preserve">Total DIM (Domestic + Irrigation + Mechanical (cont.) + Mechanical (inter.)) Demand  </t>
  </si>
  <si>
    <t>Project Address:</t>
  </si>
  <si>
    <t>Square #:</t>
  </si>
  <si>
    <t>Lot #:</t>
  </si>
  <si>
    <t>Total Hose Bibs and/ or Lawn Sprinkler Demand</t>
  </si>
  <si>
    <t>f</t>
  </si>
  <si>
    <t>DCRA Tracking #:</t>
  </si>
  <si>
    <t>Domestic Meter Size</t>
  </si>
  <si>
    <t>Fire Demand</t>
  </si>
  <si>
    <t>X</t>
  </si>
  <si>
    <t>Domestic Booster Pump Proposed?</t>
  </si>
  <si>
    <t>Fire Pump Proposed?</t>
  </si>
  <si>
    <t>j</t>
  </si>
  <si>
    <t>k</t>
  </si>
  <si>
    <t>l</t>
  </si>
  <si>
    <t>Maximum Fire Demand</t>
  </si>
  <si>
    <t>DC Water Tracking #:</t>
  </si>
  <si>
    <t xml:space="preserve">Load Value </t>
  </si>
  <si>
    <t>Total Water Supply Fixture Units (WSFU)</t>
  </si>
  <si>
    <t>m</t>
  </si>
  <si>
    <t>ft</t>
  </si>
  <si>
    <t>h</t>
  </si>
  <si>
    <t>psi</t>
  </si>
  <si>
    <t>DC License #</t>
  </si>
  <si>
    <t>Flushometer Tank</t>
  </si>
  <si>
    <t>FlushometerValve</t>
  </si>
  <si>
    <t>Meter Size</t>
  </si>
  <si>
    <t>AWWA Water Meter Standards</t>
  </si>
  <si>
    <t>High-Normal Flow Rate, gpm</t>
  </si>
  <si>
    <t>Maximum Flow Rate, gpm</t>
  </si>
  <si>
    <t>1" (PD*)</t>
  </si>
  <si>
    <t>1-1/2" (PD*)</t>
  </si>
  <si>
    <t>2" (PD*)</t>
  </si>
  <si>
    <t>The Maximum Developed Length (Combined Service)</t>
  </si>
  <si>
    <t>Minimum Available Pressure (Combined Service)</t>
  </si>
  <si>
    <t>in</t>
  </si>
  <si>
    <t>Distance from curb to building face</t>
  </si>
  <si>
    <t xml:space="preserve">The maximum developed length= (Actual length of pipe between the source of supply and the most remote fixture) X 1.2.
</t>
  </si>
  <si>
    <t>5/8" EX. ONLY (PD*)</t>
  </si>
  <si>
    <t>3/4" EX. ONLY (PD*)</t>
  </si>
  <si>
    <t xml:space="preserve">PD*- Positive Displacement
</t>
  </si>
  <si>
    <t>System Type</t>
  </si>
  <si>
    <t>FlushTank</t>
  </si>
  <si>
    <t>Demand</t>
  </si>
  <si>
    <t>Row</t>
  </si>
  <si>
    <t>WSFUs</t>
  </si>
  <si>
    <t>Slope</t>
  </si>
  <si>
    <t>Domestic Demand WFSU to GPM (FlushometerValve)</t>
  </si>
  <si>
    <t>Domestic GPM to WSFU (FlushometerValve)</t>
  </si>
  <si>
    <t>Domestic Demand WFSU to GPM (FlushTank)</t>
  </si>
  <si>
    <t>Domestic GPM to WSFU (FlushTank)</t>
  </si>
  <si>
    <t>Maximum Developed Length</t>
  </si>
  <si>
    <t>The maximum developed length (value f x 1.2)</t>
  </si>
  <si>
    <r>
      <t>Building Height</t>
    </r>
    <r>
      <rPr>
        <vertAlign val="superscript"/>
        <sz val="9"/>
        <rFont val="Arial"/>
        <family val="2"/>
      </rPr>
      <t>2</t>
    </r>
  </si>
  <si>
    <t>Minimum Available Pressure</t>
  </si>
  <si>
    <t>METER AND SERVICE PIPE SIZE</t>
  </si>
  <si>
    <t>DISTRIBUTION PIPE SIZE</t>
  </si>
  <si>
    <t>Water Supply Fixture Units</t>
  </si>
  <si>
    <t>DEVELOPED LENGTH (FT)</t>
  </si>
  <si>
    <t>Domestic Demand</t>
  </si>
  <si>
    <t>Fire GPM to WSFU (FlushTank or Flushometer Valve)</t>
  </si>
  <si>
    <t>FlushTank/ Flushometer Valve Value</t>
  </si>
  <si>
    <t>Booster Pump Value</t>
  </si>
  <si>
    <t>Fire Pump Value</t>
  </si>
  <si>
    <t>Type of Occupancy value</t>
  </si>
  <si>
    <t>Proposed Meter Type Value</t>
  </si>
  <si>
    <t>WSFU*= Water Supply Fixture Units</t>
  </si>
  <si>
    <t>Full-bath group**</t>
  </si>
  <si>
    <t>Bathtub (with/ without shower head)</t>
  </si>
  <si>
    <t>Half-bath Group**</t>
  </si>
  <si>
    <t>Urinal**</t>
  </si>
  <si>
    <r>
      <t xml:space="preserve">The Maximum Developed Length </t>
    </r>
    <r>
      <rPr>
        <b/>
        <vertAlign val="superscript"/>
        <sz val="9"/>
        <rFont val="Arial"/>
        <family val="2"/>
      </rPr>
      <t>Sheet A</t>
    </r>
  </si>
  <si>
    <r>
      <t xml:space="preserve">Minimum Available Pressure </t>
    </r>
    <r>
      <rPr>
        <b/>
        <vertAlign val="superscript"/>
        <sz val="9"/>
        <rFont val="Arial"/>
        <family val="2"/>
      </rPr>
      <t>Sheet A</t>
    </r>
  </si>
  <si>
    <r>
      <t xml:space="preserve">Domestic Demand </t>
    </r>
    <r>
      <rPr>
        <b/>
        <vertAlign val="superscript"/>
        <sz val="9"/>
        <rFont val="Arial"/>
        <family val="2"/>
      </rPr>
      <t>1</t>
    </r>
    <r>
      <rPr>
        <b/>
        <sz val="9"/>
        <rFont val="Arial"/>
        <family val="2"/>
      </rPr>
      <t>:</t>
    </r>
  </si>
  <si>
    <r>
      <t>Total WSFU</t>
    </r>
    <r>
      <rPr>
        <b/>
        <sz val="9"/>
        <rFont val="Arial"/>
        <family val="2"/>
      </rPr>
      <t>:</t>
    </r>
  </si>
  <si>
    <t>Total Fire Flow Demand (Per NFPA requirements)</t>
  </si>
  <si>
    <t>Fire Service</t>
  </si>
  <si>
    <r>
      <t>Distance from water main to curb</t>
    </r>
    <r>
      <rPr>
        <vertAlign val="superscript"/>
        <sz val="9"/>
        <rFont val="Arial"/>
        <family val="2"/>
      </rPr>
      <t>1</t>
    </r>
  </si>
  <si>
    <t>Building Width (at the widest point)</t>
  </si>
  <si>
    <r>
      <rPr>
        <vertAlign val="superscript"/>
        <sz val="9"/>
        <rFont val="Arial"/>
        <family val="2"/>
      </rPr>
      <t>2</t>
    </r>
    <r>
      <rPr>
        <sz val="9"/>
        <rFont val="Arial"/>
        <family val="2"/>
      </rPr>
      <t>Distance</t>
    </r>
    <r>
      <rPr>
        <vertAlign val="superscript"/>
        <sz val="9"/>
        <rFont val="Arial"/>
        <family val="2"/>
      </rPr>
      <t xml:space="preserve"> </t>
    </r>
    <r>
      <rPr>
        <sz val="9"/>
        <rFont val="Arial"/>
        <family val="2"/>
      </rPr>
      <t>from ground to ceiling of the highest story.</t>
    </r>
  </si>
  <si>
    <t>Pressure gain due to pump (if any)</t>
  </si>
  <si>
    <t>PIPE SIZING CHART FOR PRESSURE RANGE 30-39 PSI</t>
  </si>
  <si>
    <t>PIPE SIZING CHART FOR PRESSURE RANGE 40-49 PSI</t>
  </si>
  <si>
    <t>PIPE SIZING CHART FOR PRESSURE RANGE 50-59 PSI</t>
  </si>
  <si>
    <t>PIPE SIZING CHART FOR PRESSURE RANGE OVER 60 PSI</t>
  </si>
  <si>
    <t>PIPE SIZING CHART (PRESSURE RANGE 50-59 PSI AND 60+ PSI)</t>
  </si>
  <si>
    <t>Below Section is only Applicable to Meter for Combined Domestic and Fire Services</t>
  </si>
  <si>
    <t>Proposed Fire Pump</t>
  </si>
  <si>
    <t>Input</t>
  </si>
  <si>
    <t>Output</t>
  </si>
  <si>
    <t>Yes</t>
  </si>
  <si>
    <t>No</t>
  </si>
  <si>
    <t>Additional static pressure loss (if any)</t>
  </si>
  <si>
    <t>Combined Demand</t>
  </si>
  <si>
    <t>Combined GPM to WSFU (FlushTank)</t>
  </si>
  <si>
    <t>Combined GPM to WSFU (FlushometerValve)</t>
  </si>
  <si>
    <t>Any other loss</t>
  </si>
  <si>
    <t>Static pressure loss (building height/2.31)</t>
  </si>
  <si>
    <t>Minimum available pressure (g-h-i-j-k-l+m)</t>
  </si>
  <si>
    <t>Pumped Demand</t>
  </si>
  <si>
    <t>Building Length (at the longest point)</t>
  </si>
  <si>
    <t>Maximum Fire Demand in WSFU</t>
  </si>
  <si>
    <t>Water Supply Fixture Units Worksheet (MSW1)</t>
  </si>
  <si>
    <t>Meter Sizing Worksheet (MSW1)</t>
  </si>
  <si>
    <t>Sheet A (MSW1)</t>
  </si>
  <si>
    <t>PIPE SIZING CHART (PRESSURE RANGE 30-39 PSI AND 40-49 PSI)</t>
  </si>
  <si>
    <t>IF(OR(s16=" ", 0)," ",s16)</t>
  </si>
  <si>
    <r>
      <t>Dom./ Fire</t>
    </r>
    <r>
      <rPr>
        <vertAlign val="superscript"/>
        <sz val="8"/>
        <rFont val="Arial"/>
        <family val="2"/>
      </rPr>
      <t>5</t>
    </r>
  </si>
  <si>
    <t>DEFINITIONS (MSW1)</t>
  </si>
  <si>
    <t>Nominal Meter Size, in.</t>
  </si>
  <si>
    <t>Flow, 
GPM</t>
  </si>
  <si>
    <t>*BPA- Backflow Prevention Assemblies</t>
  </si>
  <si>
    <t>Nominal Size, in.</t>
  </si>
  <si>
    <t>Pressure Loss Through Water Meters, PSI 
For Reference Only (Source: AWWA, M22, 3rd Ed.)</t>
  </si>
  <si>
    <t>Pressure Loss Through BPA* (DCV), PSI 
For Reference Only (Source: AWWA, M22, 3rd Ed.)</t>
  </si>
  <si>
    <t>Pressure Loss Through BPA* (RPZ), PSI 
For Reference Only (Source: AWWA, M22, 3rd Ed.)</t>
  </si>
  <si>
    <t>Water closet**</t>
  </si>
  <si>
    <r>
      <rPr>
        <vertAlign val="superscript"/>
        <sz val="9"/>
        <rFont val="Arial"/>
        <family val="2"/>
      </rPr>
      <t>5</t>
    </r>
    <r>
      <rPr>
        <sz val="9"/>
        <rFont val="Arial"/>
        <family val="2"/>
      </rPr>
      <t>Provide this information either for domestic service pipe or fire service pipe whichever is hydrulically more remote.</t>
    </r>
  </si>
  <si>
    <t>Minimum available pressure = minimum static pressure available from the supply source - static pressure loss due to difference in elevations between the water supply source and the highest water supply outlet - meter loss - backflow prevention device/ assembly loss- any other loss (if any).</t>
  </si>
  <si>
    <t>-</t>
  </si>
  <si>
    <t>+</t>
  </si>
  <si>
    <r>
      <t xml:space="preserve">
Instructions Sheet 
(MSW1: Small Domestic/ Combined Water Service Connection*)
</t>
    </r>
    <r>
      <rPr>
        <i/>
        <sz val="10"/>
        <color rgb="FFFF0000"/>
        <rFont val="Arial"/>
        <family val="2"/>
      </rPr>
      <t>*2-inch and smaller diameter water service connection is classified as small service connection and 3-inch and larger diameter water service connection is classified as large service connection</t>
    </r>
  </si>
  <si>
    <t>Laundry tub**</t>
  </si>
  <si>
    <t>Yes/ No</t>
  </si>
  <si>
    <t>Source: AWWA, M22, 3rd Ed.</t>
  </si>
  <si>
    <t>Source: International Plumbing Code 2012 edition</t>
  </si>
  <si>
    <r>
      <rPr>
        <vertAlign val="superscript"/>
        <sz val="8"/>
        <rFont val="Arial"/>
        <family val="2"/>
      </rPr>
      <t>1</t>
    </r>
    <r>
      <rPr>
        <sz val="8"/>
        <rFont val="Arial"/>
        <family val="2"/>
      </rPr>
      <t xml:space="preserve"> Domestic demand is calculated as per International Plumbing Code 2012 edition.</t>
    </r>
  </si>
  <si>
    <t>Input Cells</t>
  </si>
  <si>
    <t>DC Water Use Only</t>
  </si>
  <si>
    <t>The application is:</t>
  </si>
  <si>
    <t>Approved</t>
  </si>
  <si>
    <t>Reviewer's Name:</t>
  </si>
  <si>
    <t>Date:</t>
  </si>
  <si>
    <t>Not Approved</t>
  </si>
  <si>
    <t>Comment:</t>
  </si>
  <si>
    <t>n</t>
  </si>
  <si>
    <t>o</t>
  </si>
  <si>
    <t>p</t>
  </si>
  <si>
    <t>q</t>
  </si>
  <si>
    <t>r</t>
  </si>
  <si>
    <t>s</t>
  </si>
  <si>
    <t>t</t>
  </si>
  <si>
    <t>u</t>
  </si>
  <si>
    <r>
      <t>Combined Meter Size</t>
    </r>
    <r>
      <rPr>
        <b/>
        <vertAlign val="superscript"/>
        <sz val="10"/>
        <rFont val="Arial"/>
        <family val="2"/>
      </rPr>
      <t>6</t>
    </r>
  </si>
  <si>
    <t>SAF- System Availability Fee</t>
  </si>
  <si>
    <t>Total Combined Demand</t>
  </si>
  <si>
    <t>Note: If the developed length or water supply fixture units value falls outside the pipe sizing chart, this spreadsheet can not be used for the pipe sizing.  The designer can provide either pipe sizing computations per IPC or he/she can use the modified version of the meter sizing worksheet.</t>
  </si>
  <si>
    <t>Predominant Supply Systems:</t>
  </si>
  <si>
    <t>Maximum DIM Demand in WSFU</t>
  </si>
  <si>
    <t xml:space="preserve">DIM- Domestic Irrigation Mechanical
</t>
  </si>
  <si>
    <t>Maximum DIM Demand (higher of g and h)</t>
  </si>
  <si>
    <r>
      <t>Fire Service Pipe Size</t>
    </r>
    <r>
      <rPr>
        <b/>
        <vertAlign val="superscript"/>
        <sz val="10"/>
        <rFont val="Arial"/>
        <family val="2"/>
      </rPr>
      <t>3</t>
    </r>
  </si>
  <si>
    <r>
      <t>Fire Distribution Pipe Size</t>
    </r>
    <r>
      <rPr>
        <b/>
        <vertAlign val="superscript"/>
        <sz val="10"/>
        <rFont val="Arial"/>
        <family val="2"/>
      </rPr>
      <t>3</t>
    </r>
  </si>
  <si>
    <r>
      <t>Backflow prevention device/ assembly loss</t>
    </r>
    <r>
      <rPr>
        <vertAlign val="superscript"/>
        <sz val="8.5"/>
        <rFont val="Arial"/>
        <family val="2"/>
      </rPr>
      <t>6</t>
    </r>
  </si>
  <si>
    <r>
      <rPr>
        <vertAlign val="superscript"/>
        <sz val="9"/>
        <rFont val="Arial"/>
        <family val="2"/>
      </rPr>
      <t>3</t>
    </r>
    <r>
      <rPr>
        <sz val="9"/>
        <rFont val="Arial"/>
        <family val="2"/>
      </rPr>
      <t>This value can be overridden if the actual length of the pipe is based on the design data.</t>
    </r>
  </si>
  <si>
    <r>
      <t>Length of pipe between source of supply and the most remote fixture (a+b+c+d+e or user entered value)</t>
    </r>
    <r>
      <rPr>
        <vertAlign val="superscript"/>
        <sz val="9"/>
        <rFont val="Arial"/>
        <family val="2"/>
      </rPr>
      <t>3</t>
    </r>
  </si>
  <si>
    <r>
      <t>Minimum static pressure available from the supply source</t>
    </r>
    <r>
      <rPr>
        <vertAlign val="superscript"/>
        <sz val="8.5"/>
        <rFont val="Arial"/>
        <family val="2"/>
      </rPr>
      <t>4</t>
    </r>
  </si>
  <si>
    <r>
      <t>Meter loss</t>
    </r>
    <r>
      <rPr>
        <vertAlign val="superscript"/>
        <sz val="8.5"/>
        <rFont val="Arial"/>
        <family val="2"/>
      </rPr>
      <t>6</t>
    </r>
  </si>
  <si>
    <r>
      <t>Domestic Service Pipe</t>
    </r>
    <r>
      <rPr>
        <b/>
        <vertAlign val="superscript"/>
        <sz val="10"/>
        <rFont val="Arial"/>
        <family val="2"/>
      </rPr>
      <t>1</t>
    </r>
    <r>
      <rPr>
        <b/>
        <sz val="10"/>
        <rFont val="Arial"/>
        <family val="2"/>
      </rPr>
      <t xml:space="preserve"> Size</t>
    </r>
  </si>
  <si>
    <r>
      <t>Domestic Distribution Pipe</t>
    </r>
    <r>
      <rPr>
        <b/>
        <vertAlign val="superscript"/>
        <sz val="10"/>
        <rFont val="Arial"/>
        <family val="2"/>
      </rPr>
      <t>2</t>
    </r>
    <r>
      <rPr>
        <b/>
        <sz val="10"/>
        <rFont val="Arial"/>
        <family val="2"/>
      </rPr>
      <t xml:space="preserve"> Size</t>
    </r>
  </si>
  <si>
    <t xml:space="preserve">**SAF meter size shall be computed based on the maximum DIM demand excluding fire demand.  See AWWA water meter standards on Page 3 to determine SAF meter size based on the maximum DIM demand.  The System Availability Fee (SAF) will be based on SAF meter size.  </t>
  </si>
  <si>
    <t xml:space="preserve">**Domestic meter size shall be computed based on the maximum DIM demand excluding fire demand.   See AWWA water meter standards on Page 3 to determine domestic meter size.  SAF meter size will be same as domestic meter size.  The System Availability Fee (SAF) will be based on SAF meter size. </t>
  </si>
  <si>
    <r>
      <t>Total Combined Demand in WSFU</t>
    </r>
    <r>
      <rPr>
        <vertAlign val="superscript"/>
        <sz val="9"/>
        <rFont val="Arial"/>
        <family val="2"/>
      </rPr>
      <t>4</t>
    </r>
  </si>
  <si>
    <r>
      <rPr>
        <vertAlign val="superscript"/>
        <sz val="9"/>
        <rFont val="Arial"/>
        <family val="2"/>
      </rPr>
      <t>1</t>
    </r>
    <r>
      <rPr>
        <sz val="9"/>
        <rFont val="Arial"/>
        <family val="2"/>
      </rPr>
      <t>This number can be obtained from DC Water by filling out 'Request For Information Form (Meter Sizing Worksheet)'.  The form is available on DC Water's website.  This number will be negative if the water main is between the road curb and the property line.</t>
    </r>
  </si>
  <si>
    <r>
      <rPr>
        <vertAlign val="superscript"/>
        <sz val="9"/>
        <rFont val="Arial"/>
        <family val="2"/>
      </rPr>
      <t>4</t>
    </r>
    <r>
      <rPr>
        <sz val="9"/>
        <rFont val="Arial"/>
        <family val="2"/>
      </rPr>
      <t>This number can be obtained from DC Water by filling out 'Request For Information Form (Meter Sizing Worksheet)'.  The form is available on DC Water's website.</t>
    </r>
  </si>
  <si>
    <r>
      <t>6</t>
    </r>
    <r>
      <rPr>
        <sz val="9"/>
        <color rgb="FF000000"/>
        <rFont val="Arial"/>
        <family val="2"/>
      </rPr>
      <t>See pressure loss values based on AWWA standards on Pages 7, 8, and 9 of this worksheet for a reference.</t>
    </r>
  </si>
  <si>
    <t>DIM*- Domestic Irrigation Mechanical (sum of all)</t>
  </si>
  <si>
    <r>
      <t>Combined Service</t>
    </r>
    <r>
      <rPr>
        <b/>
        <vertAlign val="superscript"/>
        <sz val="10"/>
        <rFont val="Arial"/>
        <family val="2"/>
      </rPr>
      <t>5</t>
    </r>
    <r>
      <rPr>
        <b/>
        <sz val="10"/>
        <rFont val="Arial"/>
        <family val="2"/>
      </rPr>
      <t xml:space="preserve"> Pipe Size</t>
    </r>
  </si>
  <si>
    <t>** See the definition on page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</si>
</sst>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409]mmmm\ d\,\ yyyy;@"/>
    <numFmt numFmtId="166" formatCode="[$-409]mmm\-yy;@"/>
    <numFmt numFmtId="167" formatCode="#,##0.0"/>
  </numFmts>
  <fonts count="58" x14ac:knownFonts="1">
    <font>
      <sz val="10"/>
      <name val="Arial"/>
    </font>
    <font>
      <sz val="11"/>
      <color theme="1"/>
      <name val="Calibri"/>
      <family val="2"/>
      <scheme val="minor"/>
    </font>
    <font>
      <b/>
      <sz val="10"/>
      <name val="Arial"/>
      <family val="2"/>
    </font>
    <font>
      <sz val="8"/>
      <name val="Arial"/>
      <family val="2"/>
    </font>
    <font>
      <sz val="10"/>
      <name val="Arial"/>
      <family val="2"/>
    </font>
    <font>
      <b/>
      <sz val="8"/>
      <name val="Arial"/>
      <family val="2"/>
    </font>
    <font>
      <b/>
      <sz val="11"/>
      <name val="Arial"/>
      <family val="2"/>
    </font>
    <font>
      <b/>
      <sz val="9"/>
      <name val="Arial"/>
      <family val="2"/>
    </font>
    <font>
      <b/>
      <vertAlign val="superscript"/>
      <sz val="9"/>
      <name val="Arial"/>
      <family val="2"/>
    </font>
    <font>
      <sz val="10"/>
      <name val="Times New Roman"/>
      <family val="1"/>
    </font>
    <font>
      <sz val="9"/>
      <name val="Arial"/>
      <family val="2"/>
    </font>
    <font>
      <i/>
      <sz val="10"/>
      <name val="Times New Roman"/>
      <family val="1"/>
    </font>
    <font>
      <b/>
      <sz val="16"/>
      <name val="Times New Roman"/>
      <family val="1"/>
    </font>
    <font>
      <i/>
      <sz val="9"/>
      <name val="Times New Roman"/>
      <family val="1"/>
    </font>
    <font>
      <sz val="7"/>
      <name val="Times New Roman"/>
      <family val="1"/>
    </font>
    <font>
      <sz val="7"/>
      <name val="Arial"/>
      <family val="2"/>
    </font>
    <font>
      <sz val="9"/>
      <name val="Times New Roman"/>
      <family val="1"/>
    </font>
    <font>
      <b/>
      <vertAlign val="superscript"/>
      <sz val="10"/>
      <name val="Arial"/>
      <family val="2"/>
    </font>
    <font>
      <sz val="6"/>
      <name val="Times New Roman"/>
      <family val="1"/>
    </font>
    <font>
      <sz val="6"/>
      <name val="Arial"/>
      <family val="2"/>
    </font>
    <font>
      <sz val="11"/>
      <color theme="1"/>
      <name val="Calibri"/>
      <family val="2"/>
      <scheme val="minor"/>
    </font>
    <font>
      <sz val="14"/>
      <color rgb="FFFF0000"/>
      <name val="Arial"/>
      <family val="2"/>
    </font>
    <font>
      <sz val="12"/>
      <color rgb="FFFF0000"/>
      <name val="Arial"/>
      <family val="2"/>
    </font>
    <font>
      <b/>
      <sz val="10"/>
      <color rgb="FFFF0000"/>
      <name val="Arial"/>
      <family val="2"/>
    </font>
    <font>
      <b/>
      <sz val="9"/>
      <color theme="1"/>
      <name val="Arial"/>
      <family val="2"/>
    </font>
    <font>
      <b/>
      <sz val="14"/>
      <color rgb="FFFF0000"/>
      <name val="Arial"/>
      <family val="2"/>
    </font>
    <font>
      <sz val="12"/>
      <name val="Arial"/>
      <family val="2"/>
    </font>
    <font>
      <b/>
      <sz val="12"/>
      <name val="Arial"/>
      <family val="2"/>
    </font>
    <font>
      <b/>
      <sz val="12"/>
      <name val="Times New Roman"/>
      <family val="1"/>
    </font>
    <font>
      <b/>
      <sz val="12"/>
      <color theme="1"/>
      <name val="Times New Roman"/>
      <family val="1"/>
    </font>
    <font>
      <sz val="9"/>
      <color rgb="FFFF0000"/>
      <name val="Arial"/>
      <family val="2"/>
    </font>
    <font>
      <sz val="9"/>
      <color theme="1"/>
      <name val="Arial"/>
      <family val="2"/>
    </font>
    <font>
      <sz val="9"/>
      <color rgb="FF000000"/>
      <name val="Calibri"/>
      <family val="2"/>
    </font>
    <font>
      <vertAlign val="superscript"/>
      <sz val="9"/>
      <name val="Arial"/>
      <family val="2"/>
    </font>
    <font>
      <sz val="9"/>
      <color rgb="FF000000"/>
      <name val="Arial"/>
      <family val="2"/>
    </font>
    <font>
      <sz val="8"/>
      <color rgb="FF000000"/>
      <name val="Segoe UI"/>
      <family val="2"/>
    </font>
    <font>
      <sz val="7"/>
      <color rgb="FF000000"/>
      <name val="Calibri"/>
      <family val="2"/>
    </font>
    <font>
      <sz val="7"/>
      <name val="Calibri"/>
      <family val="2"/>
    </font>
    <font>
      <b/>
      <sz val="8"/>
      <color rgb="FFFF0000"/>
      <name val="Arial"/>
      <family val="2"/>
    </font>
    <font>
      <sz val="8.5"/>
      <name val="Arial"/>
      <family val="2"/>
    </font>
    <font>
      <sz val="9"/>
      <name val="Calibri"/>
      <family val="2"/>
      <scheme val="minor"/>
    </font>
    <font>
      <sz val="8"/>
      <color rgb="FF000000"/>
      <name val="Arial"/>
      <family val="2"/>
    </font>
    <font>
      <b/>
      <sz val="9"/>
      <name val="Times New Roman"/>
      <family val="1"/>
    </font>
    <font>
      <sz val="10"/>
      <color theme="1"/>
      <name val="Arial"/>
      <family val="2"/>
    </font>
    <font>
      <b/>
      <sz val="8"/>
      <color theme="1"/>
      <name val="Arial"/>
      <family val="2"/>
    </font>
    <font>
      <sz val="12"/>
      <color theme="4" tint="-0.249977111117893"/>
      <name val="Arial"/>
      <family val="2"/>
    </font>
    <font>
      <b/>
      <sz val="12"/>
      <color rgb="FFFF0000"/>
      <name val="Arial"/>
      <family val="2"/>
    </font>
    <font>
      <i/>
      <sz val="10"/>
      <color rgb="FFFF0000"/>
      <name val="Arial"/>
      <family val="2"/>
    </font>
    <font>
      <i/>
      <sz val="8"/>
      <name val="Arial"/>
      <family val="2"/>
    </font>
    <font>
      <b/>
      <i/>
      <sz val="10"/>
      <name val="Arial"/>
      <family val="2"/>
    </font>
    <font>
      <i/>
      <sz val="9"/>
      <name val="Arial"/>
      <family val="2"/>
    </font>
    <font>
      <vertAlign val="superscript"/>
      <sz val="8"/>
      <name val="Arial"/>
      <family val="2"/>
    </font>
    <font>
      <b/>
      <sz val="8"/>
      <color theme="4" tint="-0.249977111117893"/>
      <name val="Arial"/>
      <family val="2"/>
    </font>
    <font>
      <i/>
      <sz val="10"/>
      <name val="Arial"/>
      <family val="2"/>
    </font>
    <font>
      <vertAlign val="superscript"/>
      <sz val="8.5"/>
      <name val="Arial"/>
      <family val="2"/>
    </font>
    <font>
      <sz val="8"/>
      <color rgb="FF000000"/>
      <name val="Calibri"/>
      <family val="2"/>
    </font>
    <font>
      <vertAlign val="superscript"/>
      <sz val="9"/>
      <color rgb="FF000000"/>
      <name val="Arial"/>
      <family val="2"/>
    </font>
    <font>
      <sz val="7.75"/>
      <name val="Arial"/>
      <family val="2"/>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136">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n">
        <color indexed="64"/>
      </right>
      <top style="thick">
        <color theme="4" tint="-0.499984740745262"/>
      </top>
      <bottom/>
      <diagonal/>
    </border>
    <border>
      <left style="thin">
        <color indexed="64"/>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ck">
        <color theme="4" tint="-0.499984740745262"/>
      </left>
      <right/>
      <top/>
      <bottom style="medium">
        <color theme="4" tint="-0.499984740745262"/>
      </bottom>
      <diagonal/>
    </border>
    <border>
      <left/>
      <right/>
      <top/>
      <bottom style="medium">
        <color theme="4" tint="-0.499984740745262"/>
      </bottom>
      <diagonal/>
    </border>
    <border>
      <left/>
      <right style="thin">
        <color indexed="64"/>
      </right>
      <top/>
      <bottom style="medium">
        <color theme="4" tint="-0.499984740745262"/>
      </bottom>
      <diagonal/>
    </border>
    <border>
      <left style="thin">
        <color indexed="64"/>
      </left>
      <right/>
      <top/>
      <bottom style="medium">
        <color theme="4" tint="-0.499984740745262"/>
      </bottom>
      <diagonal/>
    </border>
    <border>
      <left/>
      <right style="thick">
        <color theme="4" tint="-0.499984740745262"/>
      </right>
      <top/>
      <bottom style="medium">
        <color theme="4" tint="-0.499984740745262"/>
      </bottom>
      <diagonal/>
    </border>
    <border>
      <left style="thick">
        <color theme="4" tint="-0.499984740745262"/>
      </left>
      <right/>
      <top/>
      <bottom style="thin">
        <color indexed="64"/>
      </bottom>
      <diagonal/>
    </border>
    <border>
      <left style="thick">
        <color theme="4" tint="-0.499984740745262"/>
      </left>
      <right/>
      <top style="thin">
        <color indexed="64"/>
      </top>
      <bottom style="thin">
        <color indexed="64"/>
      </bottom>
      <diagonal/>
    </border>
    <border>
      <left style="thin">
        <color indexed="64"/>
      </left>
      <right style="thin">
        <color indexed="64"/>
      </right>
      <top style="hair">
        <color indexed="64"/>
      </top>
      <bottom/>
      <diagonal/>
    </border>
    <border>
      <left style="medium">
        <color theme="4" tint="-0.499984740745262"/>
      </left>
      <right/>
      <top style="thick">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right style="medium">
        <color theme="4" tint="-0.499984740745262"/>
      </right>
      <top style="thick">
        <color theme="4" tint="-0.499984740745262"/>
      </top>
      <bottom/>
      <diagonal/>
    </border>
    <border>
      <left/>
      <right style="medium">
        <color theme="4" tint="-0.499984740745262"/>
      </right>
      <top/>
      <bottom/>
      <diagonal/>
    </border>
    <border>
      <left/>
      <right style="medium">
        <color theme="4" tint="-0.499984740745262"/>
      </right>
      <top/>
      <bottom style="medium">
        <color theme="4" tint="-0.499984740745262"/>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thick">
        <color theme="4" tint="-0.499984740745262"/>
      </right>
      <top style="medium">
        <color theme="4" tint="-0.499984740745262"/>
      </top>
      <bottom/>
      <diagonal/>
    </border>
    <border>
      <left style="hair">
        <color indexed="64"/>
      </left>
      <right style="hair">
        <color indexed="64"/>
      </right>
      <top style="hair">
        <color indexed="64"/>
      </top>
      <bottom style="hair">
        <color indexed="64"/>
      </bottom>
      <diagonal/>
    </border>
    <border>
      <left style="thin">
        <color theme="4" tint="-0.499984740745262"/>
      </left>
      <right style="hair">
        <color indexed="64"/>
      </right>
      <top style="hair">
        <color indexed="64"/>
      </top>
      <bottom style="hair">
        <color indexed="64"/>
      </bottom>
      <diagonal/>
    </border>
    <border>
      <left style="hair">
        <color indexed="64"/>
      </left>
      <right style="thin">
        <color theme="4" tint="-0.499984740745262"/>
      </right>
      <top style="hair">
        <color indexed="64"/>
      </top>
      <bottom style="hair">
        <color indexed="64"/>
      </bottom>
      <diagonal/>
    </border>
    <border>
      <left style="thin">
        <color theme="4" tint="-0.499984740745262"/>
      </left>
      <right style="hair">
        <color indexed="64"/>
      </right>
      <top style="hair">
        <color indexed="64"/>
      </top>
      <bottom style="thin">
        <color theme="4" tint="-0.499984740745262"/>
      </bottom>
      <diagonal/>
    </border>
    <border>
      <left style="hair">
        <color indexed="64"/>
      </left>
      <right style="hair">
        <color indexed="64"/>
      </right>
      <top style="hair">
        <color indexed="64"/>
      </top>
      <bottom style="thin">
        <color theme="4" tint="-0.499984740745262"/>
      </bottom>
      <diagonal/>
    </border>
    <border>
      <left style="hair">
        <color indexed="64"/>
      </left>
      <right style="thin">
        <color theme="4" tint="-0.499984740745262"/>
      </right>
      <top style="hair">
        <color indexed="64"/>
      </top>
      <bottom style="thin">
        <color theme="4" tint="-0.499984740745262"/>
      </bottom>
      <diagonal/>
    </border>
    <border>
      <left style="hair">
        <color indexed="64"/>
      </left>
      <right style="hair">
        <color indexed="64"/>
      </right>
      <top/>
      <bottom style="hair">
        <color indexed="64"/>
      </bottom>
      <diagonal/>
    </border>
    <border>
      <left style="hair">
        <color indexed="64"/>
      </left>
      <right style="thin">
        <color theme="4" tint="-0.499984740745262"/>
      </right>
      <top/>
      <bottom style="hair">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hair">
        <color indexed="64"/>
      </right>
      <top/>
      <bottom style="hair">
        <color indexed="64"/>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top/>
      <bottom/>
      <diagonal/>
    </border>
    <border>
      <left style="thin">
        <color indexed="64"/>
      </left>
      <right style="thin">
        <color indexed="64"/>
      </right>
      <top/>
      <bottom style="hair">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Dashed">
        <color indexed="64"/>
      </top>
      <bottom style="mediumDashed">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ck">
        <color theme="4" tint="-0.499984740745262"/>
      </left>
      <right/>
      <top style="thin">
        <color indexed="64"/>
      </top>
      <bottom/>
      <diagonal/>
    </border>
    <border>
      <left style="thick">
        <color theme="4" tint="-0.499984740745262"/>
      </left>
      <right/>
      <top/>
      <bottom style="thin">
        <color theme="4" tint="-0.499984740745262"/>
      </bottom>
      <diagonal/>
    </border>
    <border>
      <left/>
      <right/>
      <top/>
      <bottom style="thin">
        <color theme="4" tint="-0.499984740745262"/>
      </bottom>
      <diagonal/>
    </border>
    <border>
      <left/>
      <right style="thin">
        <color indexed="64"/>
      </right>
      <top/>
      <bottom style="thin">
        <color theme="4" tint="-0.499984740745262"/>
      </bottom>
      <diagonal/>
    </border>
    <border>
      <left style="thin">
        <color indexed="64"/>
      </left>
      <right/>
      <top/>
      <bottom style="thin">
        <color theme="4" tint="-0.499984740745262"/>
      </bottom>
      <diagonal/>
    </border>
    <border>
      <left/>
      <right style="mediumDashed">
        <color indexed="64"/>
      </right>
      <top style="thin">
        <color indexed="64"/>
      </top>
      <bottom/>
      <diagonal/>
    </border>
    <border>
      <left/>
      <right style="mediumDashed">
        <color indexed="64"/>
      </right>
      <top/>
      <bottom style="hair">
        <color indexed="64"/>
      </bottom>
      <diagonal/>
    </border>
    <border>
      <left/>
      <right style="mediumDashed">
        <color indexed="64"/>
      </right>
      <top style="hair">
        <color indexed="64"/>
      </top>
      <bottom/>
      <diagonal/>
    </border>
    <border>
      <left/>
      <right style="mediumDashed">
        <color indexed="64"/>
      </right>
      <top style="hair">
        <color indexed="64"/>
      </top>
      <bottom style="hair">
        <color indexed="64"/>
      </bottom>
      <diagonal/>
    </border>
    <border>
      <left/>
      <right style="mediumDashed">
        <color indexed="64"/>
      </right>
      <top/>
      <bottom style="thin">
        <color indexed="64"/>
      </bottom>
      <diagonal/>
    </border>
    <border>
      <left style="medium">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diagonal/>
    </border>
    <border>
      <left/>
      <right style="thick">
        <color theme="4" tint="-0.499984740745262"/>
      </right>
      <top style="thin">
        <color indexed="64"/>
      </top>
      <bottom/>
      <diagonal/>
    </border>
    <border>
      <left/>
      <right style="thin">
        <color indexed="64"/>
      </right>
      <top style="thin">
        <color theme="4" tint="-0.499984740745262"/>
      </top>
      <bottom/>
      <diagonal/>
    </border>
    <border>
      <left style="thin">
        <color theme="4" tint="-0.499984740745262"/>
      </left>
      <right/>
      <top/>
      <bottom style="medium">
        <color theme="4" tint="-0.499984740745262"/>
      </bottom>
      <diagonal/>
    </border>
    <border>
      <left/>
      <right style="medium">
        <color indexed="64"/>
      </right>
      <top style="thin">
        <color indexed="64"/>
      </top>
      <bottom style="thin">
        <color indexed="64"/>
      </bottom>
      <diagonal/>
    </border>
    <border>
      <left/>
      <right style="thin">
        <color theme="4" tint="-0.499984740745262"/>
      </right>
      <top/>
      <bottom style="medium">
        <color theme="4" tint="-0.499984740745262"/>
      </bottom>
      <diagonal/>
    </border>
    <border>
      <left/>
      <right style="medium">
        <color indexed="64"/>
      </right>
      <top/>
      <bottom style="medium">
        <color theme="4" tint="-0.499984740745262"/>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mediumDashed">
        <color indexed="64"/>
      </bottom>
      <diagonal/>
    </border>
    <border>
      <left/>
      <right style="thin">
        <color indexed="64"/>
      </right>
      <top style="hair">
        <color indexed="64"/>
      </top>
      <bottom style="mediumDashed">
        <color indexed="64"/>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20" fillId="0" borderId="0"/>
    <xf numFmtId="0" fontId="4" fillId="0" borderId="0"/>
    <xf numFmtId="0" fontId="1" fillId="0" borderId="0"/>
  </cellStyleXfs>
  <cellXfs count="913">
    <xf numFmtId="0" fontId="0" fillId="0" borderId="0" xfId="0"/>
    <xf numFmtId="0" fontId="12" fillId="0" borderId="0" xfId="4" applyFont="1" applyFill="1" applyBorder="1" applyAlignment="1" applyProtection="1">
      <alignment vertical="center" wrapText="1"/>
    </xf>
    <xf numFmtId="0" fontId="13" fillId="0" borderId="0" xfId="4" applyFont="1" applyFill="1" applyBorder="1" applyAlignment="1" applyProtection="1">
      <alignment vertical="center" wrapText="1"/>
    </xf>
    <xf numFmtId="0" fontId="11" fillId="0" borderId="0" xfId="4" applyFont="1" applyFill="1" applyBorder="1" applyAlignment="1" applyProtection="1">
      <alignment vertical="center" wrapText="1"/>
    </xf>
    <xf numFmtId="0" fontId="4" fillId="0" borderId="0" xfId="4" applyProtection="1"/>
    <xf numFmtId="43" fontId="0" fillId="0" borderId="0" xfId="1" applyFont="1" applyProtection="1"/>
    <xf numFmtId="0" fontId="4" fillId="0" borderId="0" xfId="4" applyFill="1" applyBorder="1" applyProtection="1"/>
    <xf numFmtId="0" fontId="9" fillId="0" borderId="0" xfId="4" applyFont="1" applyBorder="1" applyAlignment="1" applyProtection="1">
      <alignment vertical="center"/>
    </xf>
    <xf numFmtId="0" fontId="4" fillId="0" borderId="1" xfId="4" applyBorder="1" applyProtection="1"/>
    <xf numFmtId="0" fontId="14" fillId="0" borderId="0" xfId="4" applyFont="1" applyBorder="1" applyAlignment="1" applyProtection="1">
      <alignment vertical="top" wrapText="1"/>
    </xf>
    <xf numFmtId="0" fontId="14" fillId="0" borderId="0" xfId="4" applyFont="1" applyBorder="1" applyAlignment="1" applyProtection="1">
      <alignment vertical="top"/>
    </xf>
    <xf numFmtId="0" fontId="4" fillId="0" borderId="0" xfId="4" applyBorder="1" applyProtection="1"/>
    <xf numFmtId="0" fontId="22" fillId="0" borderId="0" xfId="4" applyFont="1" applyFill="1" applyBorder="1" applyAlignment="1" applyProtection="1"/>
    <xf numFmtId="0" fontId="9" fillId="0" borderId="0" xfId="4" applyFont="1" applyFill="1" applyBorder="1" applyAlignment="1" applyProtection="1">
      <alignment vertical="center"/>
    </xf>
    <xf numFmtId="0" fontId="9" fillId="0" borderId="2" xfId="4" applyFont="1" applyFill="1" applyBorder="1" applyAlignment="1" applyProtection="1">
      <alignment vertical="center"/>
    </xf>
    <xf numFmtId="0" fontId="4" fillId="0" borderId="2" xfId="4" applyFill="1" applyBorder="1" applyProtection="1"/>
    <xf numFmtId="0" fontId="3" fillId="0" borderId="3" xfId="0" applyFont="1" applyFill="1" applyBorder="1" applyAlignment="1" applyProtection="1">
      <alignment horizontal="left" vertical="center"/>
    </xf>
    <xf numFmtId="0" fontId="3" fillId="0" borderId="0" xfId="4" applyFont="1" applyFill="1" applyBorder="1" applyProtection="1"/>
    <xf numFmtId="0" fontId="11" fillId="0" borderId="0" xfId="4"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0" xfId="0" applyFont="1" applyFill="1" applyBorder="1" applyAlignment="1" applyProtection="1">
      <alignment vertical="center"/>
    </xf>
    <xf numFmtId="0" fontId="3" fillId="0" borderId="0" xfId="0" applyFont="1" applyFill="1" applyBorder="1" applyProtection="1"/>
    <xf numFmtId="0" fontId="3" fillId="0" borderId="0" xfId="0" applyFont="1" applyFill="1" applyBorder="1" applyAlignment="1" applyProtection="1">
      <alignment vertical="center" wrapText="1"/>
    </xf>
    <xf numFmtId="0" fontId="3" fillId="0" borderId="0" xfId="4" applyFont="1" applyFill="1" applyBorder="1" applyAlignment="1" applyProtection="1"/>
    <xf numFmtId="0" fontId="3" fillId="0" borderId="0" xfId="4" applyFont="1" applyProtection="1"/>
    <xf numFmtId="0" fontId="3" fillId="0" borderId="0" xfId="4" applyFont="1" applyBorder="1" applyProtection="1"/>
    <xf numFmtId="0" fontId="7" fillId="0" borderId="0" xfId="4" applyFont="1" applyFill="1" applyBorder="1" applyAlignment="1" applyProtection="1">
      <alignment vertical="center"/>
    </xf>
    <xf numFmtId="0" fontId="10" fillId="0" borderId="0" xfId="4" applyFont="1" applyFill="1" applyBorder="1" applyAlignment="1" applyProtection="1">
      <alignment vertical="center"/>
    </xf>
    <xf numFmtId="0" fontId="10" fillId="0" borderId="0" xfId="4" applyFont="1" applyBorder="1" applyAlignment="1" applyProtection="1">
      <alignment vertical="center"/>
    </xf>
    <xf numFmtId="0" fontId="4" fillId="0" borderId="7" xfId="4" applyFill="1" applyBorder="1" applyProtection="1"/>
    <xf numFmtId="0" fontId="4" fillId="0" borderId="10" xfId="4" applyFill="1" applyBorder="1" applyProtection="1"/>
    <xf numFmtId="0" fontId="21" fillId="0" borderId="0" xfId="4" applyFont="1" applyBorder="1" applyAlignment="1" applyProtection="1"/>
    <xf numFmtId="0" fontId="4" fillId="0" borderId="7" xfId="4" applyFont="1" applyFill="1" applyBorder="1" applyAlignment="1" applyProtection="1">
      <alignment vertical="center" wrapText="1"/>
    </xf>
    <xf numFmtId="0" fontId="4" fillId="0" borderId="0" xfId="4" applyFont="1" applyFill="1" applyBorder="1" applyAlignment="1" applyProtection="1">
      <alignment vertical="center"/>
    </xf>
    <xf numFmtId="0" fontId="10" fillId="0" borderId="2" xfId="4" applyFont="1" applyBorder="1" applyAlignment="1" applyProtection="1"/>
    <xf numFmtId="0" fontId="4" fillId="0" borderId="22" xfId="4" applyBorder="1" applyProtection="1"/>
    <xf numFmtId="165" fontId="4" fillId="0" borderId="0" xfId="4" applyNumberFormat="1" applyFont="1" applyFill="1" applyBorder="1" applyAlignment="1" applyProtection="1">
      <alignment vertical="center"/>
    </xf>
    <xf numFmtId="0" fontId="10" fillId="0" borderId="23" xfId="0" applyFont="1" applyBorder="1" applyAlignment="1" applyProtection="1">
      <alignment horizontal="center" vertical="center"/>
    </xf>
    <xf numFmtId="165" fontId="4" fillId="0" borderId="0" xfId="4" applyNumberFormat="1" applyFont="1" applyFill="1" applyBorder="1" applyAlignment="1" applyProtection="1">
      <alignment horizontal="left" vertical="center"/>
    </xf>
    <xf numFmtId="0" fontId="20" fillId="0" borderId="0" xfId="3" applyProtection="1"/>
    <xf numFmtId="0" fontId="20" fillId="0" borderId="0" xfId="3" applyFill="1" applyBorder="1" applyAlignment="1" applyProtection="1">
      <alignment horizontal="center"/>
    </xf>
    <xf numFmtId="164" fontId="20" fillId="0" borderId="0" xfId="3" applyNumberFormat="1" applyAlignment="1" applyProtection="1">
      <alignment horizontal="center"/>
    </xf>
    <xf numFmtId="0" fontId="20" fillId="0" borderId="0" xfId="3" applyAlignment="1" applyProtection="1">
      <alignment horizontal="center"/>
    </xf>
    <xf numFmtId="0" fontId="20" fillId="0" borderId="0" xfId="3" applyBorder="1" applyProtection="1"/>
    <xf numFmtId="0" fontId="4" fillId="0" borderId="0" xfId="4" applyFill="1" applyProtection="1"/>
    <xf numFmtId="0" fontId="7" fillId="0" borderId="0" xfId="4" applyFont="1" applyFill="1" applyBorder="1" applyProtection="1"/>
    <xf numFmtId="0" fontId="2" fillId="0" borderId="0" xfId="4" applyFont="1" applyBorder="1" applyAlignment="1" applyProtection="1">
      <alignment vertical="center"/>
    </xf>
    <xf numFmtId="0" fontId="4" fillId="0" borderId="0" xfId="4" applyBorder="1" applyAlignment="1" applyProtection="1">
      <alignment vertical="center"/>
    </xf>
    <xf numFmtId="0" fontId="21" fillId="0" borderId="7" xfId="4" applyFont="1" applyFill="1" applyBorder="1" applyAlignment="1" applyProtection="1"/>
    <xf numFmtId="0" fontId="22" fillId="0" borderId="7" xfId="4" applyFont="1" applyFill="1" applyBorder="1" applyAlignment="1" applyProtection="1"/>
    <xf numFmtId="0" fontId="16" fillId="0" borderId="20" xfId="4" applyFont="1" applyFill="1" applyBorder="1" applyAlignment="1" applyProtection="1">
      <alignment vertical="top"/>
    </xf>
    <xf numFmtId="0" fontId="10" fillId="0" borderId="20" xfId="4" applyFont="1" applyBorder="1" applyProtection="1"/>
    <xf numFmtId="0" fontId="10" fillId="0" borderId="21" xfId="4" applyFont="1" applyBorder="1" applyProtection="1"/>
    <xf numFmtId="0" fontId="3" fillId="0" borderId="10" xfId="0" applyFont="1" applyBorder="1" applyProtection="1"/>
    <xf numFmtId="0" fontId="3" fillId="0" borderId="26" xfId="0" applyFont="1" applyBorder="1" applyAlignment="1" applyProtection="1">
      <alignment horizontal="left" vertical="center"/>
    </xf>
    <xf numFmtId="0" fontId="9" fillId="0" borderId="24" xfId="4" applyFont="1" applyFill="1" applyBorder="1" applyAlignment="1" applyProtection="1">
      <alignment vertical="center"/>
    </xf>
    <xf numFmtId="0" fontId="4" fillId="0" borderId="25" xfId="4" applyBorder="1" applyProtection="1"/>
    <xf numFmtId="0" fontId="3" fillId="0" borderId="27" xfId="0" applyFont="1" applyBorder="1" applyAlignment="1" applyProtection="1">
      <alignment horizontal="left" vertical="center"/>
    </xf>
    <xf numFmtId="0" fontId="9" fillId="0" borderId="1" xfId="4" applyFont="1" applyFill="1" applyBorder="1" applyAlignment="1" applyProtection="1">
      <alignment vertical="center"/>
    </xf>
    <xf numFmtId="0" fontId="9" fillId="0" borderId="28" xfId="4" applyFont="1" applyFill="1" applyBorder="1" applyAlignment="1" applyProtection="1">
      <alignment vertical="center"/>
    </xf>
    <xf numFmtId="164" fontId="9" fillId="0" borderId="29" xfId="4" applyNumberFormat="1" applyFont="1" applyFill="1" applyBorder="1" applyAlignment="1" applyProtection="1">
      <alignment horizontal="center" vertical="center"/>
    </xf>
    <xf numFmtId="0" fontId="9" fillId="0" borderId="0" xfId="4" applyFont="1" applyFill="1" applyBorder="1" applyAlignment="1" applyProtection="1">
      <alignment horizontal="left" vertical="center"/>
    </xf>
    <xf numFmtId="0" fontId="3" fillId="0" borderId="27" xfId="0" applyFont="1" applyBorder="1" applyProtection="1"/>
    <xf numFmtId="0" fontId="3" fillId="0" borderId="3" xfId="0" applyFont="1" applyBorder="1" applyAlignment="1" applyProtection="1">
      <alignment horizontal="left" vertical="center"/>
    </xf>
    <xf numFmtId="0" fontId="3" fillId="0" borderId="2" xfId="0" applyFont="1" applyBorder="1" applyAlignment="1" applyProtection="1">
      <alignment horizontal="center" vertical="center"/>
    </xf>
    <xf numFmtId="0" fontId="4" fillId="0" borderId="13" xfId="4" applyBorder="1" applyProtection="1"/>
    <xf numFmtId="0" fontId="9" fillId="0" borderId="13" xfId="4" applyFont="1" applyFill="1" applyBorder="1" applyAlignment="1" applyProtection="1">
      <alignment vertical="center"/>
    </xf>
    <xf numFmtId="164" fontId="9" fillId="0" borderId="30" xfId="4" applyNumberFormat="1" applyFont="1" applyFill="1" applyBorder="1" applyAlignment="1" applyProtection="1">
      <alignment horizontal="center" vertical="center"/>
    </xf>
    <xf numFmtId="0" fontId="3" fillId="0" borderId="31" xfId="0" applyFont="1" applyBorder="1" applyProtection="1"/>
    <xf numFmtId="0" fontId="4" fillId="0" borderId="32" xfId="4" applyFill="1" applyBorder="1" applyProtection="1"/>
    <xf numFmtId="0" fontId="9" fillId="0" borderId="32" xfId="4" applyFont="1" applyFill="1" applyBorder="1" applyAlignment="1" applyProtection="1">
      <alignment vertical="center"/>
    </xf>
    <xf numFmtId="0" fontId="9" fillId="0" borderId="33" xfId="4" applyFont="1" applyFill="1" applyBorder="1" applyAlignment="1" applyProtection="1">
      <alignment vertical="center"/>
    </xf>
    <xf numFmtId="0" fontId="6" fillId="0" borderId="1" xfId="4" applyFont="1" applyFill="1" applyBorder="1" applyAlignment="1" applyProtection="1">
      <alignment vertical="center" textRotation="9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3" xfId="0" applyFont="1" applyBorder="1" applyProtection="1"/>
    <xf numFmtId="0" fontId="6" fillId="0" borderId="2" xfId="4" applyFont="1" applyFill="1" applyBorder="1" applyAlignment="1" applyProtection="1">
      <alignment vertical="center" textRotation="90"/>
    </xf>
    <xf numFmtId="0" fontId="3" fillId="0" borderId="3" xfId="0" applyFont="1" applyFill="1" applyBorder="1" applyProtection="1"/>
    <xf numFmtId="0" fontId="6" fillId="0" borderId="32" xfId="4" applyFont="1" applyFill="1" applyBorder="1" applyAlignment="1" applyProtection="1">
      <alignment vertical="center" textRotation="90"/>
    </xf>
    <xf numFmtId="0" fontId="3" fillId="0" borderId="32" xfId="0" applyFont="1" applyFill="1" applyBorder="1" applyAlignment="1" applyProtection="1">
      <alignment vertical="center"/>
    </xf>
    <xf numFmtId="0" fontId="3" fillId="0" borderId="32" xfId="0" applyFont="1" applyFill="1" applyBorder="1" applyAlignment="1" applyProtection="1">
      <alignment vertical="center" wrapText="1"/>
    </xf>
    <xf numFmtId="0" fontId="3" fillId="0" borderId="33"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vertical="center"/>
    </xf>
    <xf numFmtId="0" fontId="3" fillId="0" borderId="1"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2" xfId="4" applyFont="1" applyFill="1" applyBorder="1" applyAlignment="1" applyProtection="1">
      <alignment horizontal="left" vertical="center"/>
    </xf>
    <xf numFmtId="0" fontId="4" fillId="0" borderId="13" xfId="4" applyFill="1" applyBorder="1" applyProtection="1"/>
    <xf numFmtId="0" fontId="3" fillId="0" borderId="31" xfId="0" applyFont="1" applyFill="1" applyBorder="1" applyProtection="1"/>
    <xf numFmtId="0" fontId="3" fillId="0" borderId="32" xfId="0" applyFont="1" applyFill="1" applyBorder="1" applyAlignment="1" applyProtection="1">
      <alignment horizontal="center" vertical="center"/>
    </xf>
    <xf numFmtId="0" fontId="3" fillId="0" borderId="32" xfId="4" applyFont="1" applyFill="1" applyBorder="1" applyProtection="1"/>
    <xf numFmtId="0" fontId="4" fillId="0" borderId="33" xfId="4" applyFill="1" applyBorder="1" applyProtection="1"/>
    <xf numFmtId="0" fontId="3" fillId="0" borderId="27" xfId="0" applyFont="1" applyFill="1" applyBorder="1" applyProtection="1"/>
    <xf numFmtId="0" fontId="4" fillId="0" borderId="1" xfId="4" applyFill="1" applyBorder="1" applyProtection="1"/>
    <xf numFmtId="0" fontId="7" fillId="0" borderId="1" xfId="0" applyFont="1" applyFill="1" applyBorder="1" applyAlignment="1" applyProtection="1">
      <alignment horizontal="left" vertical="center"/>
    </xf>
    <xf numFmtId="0" fontId="4" fillId="0" borderId="28" xfId="4" applyFill="1" applyBorder="1" applyProtection="1"/>
    <xf numFmtId="0" fontId="3" fillId="0" borderId="32" xfId="0" applyFont="1" applyFill="1" applyBorder="1" applyAlignment="1" applyProtection="1">
      <alignment horizontal="left" vertical="center"/>
    </xf>
    <xf numFmtId="0" fontId="3" fillId="0" borderId="31" xfId="0" applyFont="1" applyBorder="1" applyAlignment="1" applyProtection="1">
      <alignment horizontal="left" vertical="center"/>
    </xf>
    <xf numFmtId="0" fontId="6" fillId="0" borderId="0" xfId="4" applyFont="1" applyFill="1" applyBorder="1" applyAlignment="1" applyProtection="1">
      <alignment vertical="center" textRotation="90"/>
    </xf>
    <xf numFmtId="0" fontId="3" fillId="0" borderId="6" xfId="0" applyFont="1" applyFill="1" applyBorder="1" applyAlignment="1" applyProtection="1">
      <alignment vertical="center" wrapText="1"/>
    </xf>
    <xf numFmtId="0" fontId="9" fillId="0" borderId="2" xfId="4" applyFont="1" applyBorder="1" applyAlignment="1" applyProtection="1">
      <alignment vertical="center"/>
    </xf>
    <xf numFmtId="0" fontId="9" fillId="0" borderId="13" xfId="4" applyFont="1" applyBorder="1" applyAlignment="1" applyProtection="1">
      <alignment vertical="center"/>
    </xf>
    <xf numFmtId="0" fontId="14" fillId="0" borderId="32" xfId="4" applyFont="1" applyBorder="1" applyAlignment="1" applyProtection="1">
      <alignment vertical="top" wrapText="1"/>
    </xf>
    <xf numFmtId="0" fontId="14" fillId="0" borderId="2" xfId="4" applyFont="1" applyBorder="1" applyAlignment="1" applyProtection="1">
      <alignment vertical="top" wrapText="1"/>
    </xf>
    <xf numFmtId="0" fontId="14" fillId="0" borderId="13" xfId="4" applyFont="1" applyBorder="1" applyAlignment="1" applyProtection="1">
      <alignment vertical="top" wrapText="1"/>
    </xf>
    <xf numFmtId="0" fontId="14" fillId="0" borderId="2" xfId="4" applyFont="1" applyBorder="1" applyAlignment="1" applyProtection="1">
      <alignment vertical="top"/>
    </xf>
    <xf numFmtId="0" fontId="14" fillId="0" borderId="13" xfId="4" applyFont="1" applyBorder="1" applyAlignment="1" applyProtection="1">
      <alignment vertical="top"/>
    </xf>
    <xf numFmtId="0" fontId="14" fillId="0" borderId="14" xfId="4" applyFont="1" applyBorder="1" applyAlignment="1" applyProtection="1">
      <alignment vertical="top" wrapText="1"/>
    </xf>
    <xf numFmtId="0" fontId="14" fillId="0" borderId="15" xfId="4" applyFont="1" applyBorder="1" applyAlignment="1" applyProtection="1">
      <alignment vertical="top" wrapText="1"/>
    </xf>
    <xf numFmtId="0" fontId="14" fillId="0" borderId="34" xfId="4" applyFont="1" applyBorder="1" applyAlignment="1" applyProtection="1">
      <alignment vertical="top" wrapText="1"/>
    </xf>
    <xf numFmtId="164" fontId="9" fillId="0" borderId="35" xfId="4" applyNumberFormat="1" applyFont="1" applyFill="1" applyBorder="1" applyAlignment="1" applyProtection="1">
      <alignment horizontal="center" vertical="center"/>
    </xf>
    <xf numFmtId="0" fontId="10" fillId="0" borderId="17" xfId="4" applyFont="1" applyBorder="1" applyAlignment="1" applyProtection="1">
      <alignment vertical="center"/>
    </xf>
    <xf numFmtId="0" fontId="16" fillId="0" borderId="5" xfId="4" applyFont="1" applyBorder="1" applyAlignment="1" applyProtection="1">
      <alignment vertical="center"/>
    </xf>
    <xf numFmtId="0" fontId="4" fillId="0" borderId="36" xfId="4" applyBorder="1" applyAlignment="1" applyProtection="1">
      <alignment horizontal="center" vertical="center"/>
    </xf>
    <xf numFmtId="0" fontId="7" fillId="0" borderId="37" xfId="4" applyFont="1" applyBorder="1" applyAlignment="1" applyProtection="1">
      <alignment horizontal="center" vertical="center"/>
    </xf>
    <xf numFmtId="0" fontId="18" fillId="0" borderId="0" xfId="4" applyFont="1" applyBorder="1" applyAlignment="1" applyProtection="1">
      <alignment vertical="center" wrapText="1"/>
    </xf>
    <xf numFmtId="0" fontId="27" fillId="0" borderId="7" xfId="0" applyFont="1" applyBorder="1" applyAlignment="1" applyProtection="1">
      <alignment vertical="center"/>
    </xf>
    <xf numFmtId="0" fontId="0" fillId="0" borderId="0" xfId="0" applyBorder="1" applyAlignment="1">
      <alignment vertical="center"/>
    </xf>
    <xf numFmtId="0" fontId="10" fillId="0" borderId="0" xfId="4" applyFont="1" applyBorder="1" applyAlignment="1" applyProtection="1"/>
    <xf numFmtId="0" fontId="10" fillId="0" borderId="0" xfId="0" applyFont="1" applyFill="1" applyBorder="1" applyAlignment="1" applyProtection="1">
      <alignment vertical="center"/>
    </xf>
    <xf numFmtId="0" fontId="10" fillId="0" borderId="0" xfId="4" applyFont="1" applyFill="1" applyBorder="1" applyAlignment="1" applyProtection="1"/>
    <xf numFmtId="0" fontId="10" fillId="0" borderId="0" xfId="0" applyFont="1" applyFill="1" applyBorder="1" applyAlignment="1" applyProtection="1">
      <alignment horizontal="center" vertical="center"/>
    </xf>
    <xf numFmtId="0" fontId="4" fillId="0" borderId="7" xfId="4" applyBorder="1" applyProtection="1"/>
    <xf numFmtId="0" fontId="30" fillId="0" borderId="0" xfId="4" applyFont="1" applyBorder="1" applyAlignment="1" applyProtection="1"/>
    <xf numFmtId="164" fontId="10" fillId="0" borderId="0" xfId="0" applyNumberFormat="1" applyFont="1" applyFill="1" applyBorder="1" applyAlignment="1" applyProtection="1">
      <alignment vertical="center"/>
    </xf>
    <xf numFmtId="164" fontId="10" fillId="0" borderId="0" xfId="4" applyNumberFormat="1" applyFont="1" applyFill="1" applyBorder="1" applyAlignment="1" applyProtection="1"/>
    <xf numFmtId="0" fontId="10" fillId="0" borderId="0" xfId="4" applyFont="1" applyFill="1" applyBorder="1" applyAlignment="1" applyProtection="1">
      <alignment horizontal="center" vertical="center"/>
    </xf>
    <xf numFmtId="0" fontId="10" fillId="0" borderId="19" xfId="4" applyFont="1" applyFill="1" applyBorder="1" applyAlignment="1" applyProtection="1">
      <alignment vertical="center"/>
    </xf>
    <xf numFmtId="43" fontId="10" fillId="0" borderId="0" xfId="1" applyFont="1" applyFill="1" applyBorder="1" applyAlignment="1" applyProtection="1"/>
    <xf numFmtId="0" fontId="10" fillId="0" borderId="0" xfId="0" applyFont="1" applyFill="1" applyBorder="1" applyAlignment="1" applyProtection="1">
      <alignment horizontal="left" vertical="center"/>
    </xf>
    <xf numFmtId="0" fontId="31" fillId="0" borderId="0" xfId="4" applyFont="1" applyFill="1" applyBorder="1" applyAlignment="1" applyProtection="1">
      <alignment vertical="center"/>
    </xf>
    <xf numFmtId="0" fontId="10" fillId="0" borderId="0" xfId="4" applyFont="1" applyBorder="1" applyAlignment="1" applyProtection="1">
      <alignment vertical="top" wrapText="1"/>
    </xf>
    <xf numFmtId="0" fontId="32" fillId="0" borderId="0" xfId="0" applyFont="1" applyBorder="1" applyAlignment="1">
      <alignment vertical="center" wrapText="1"/>
    </xf>
    <xf numFmtId="0" fontId="3" fillId="0" borderId="34" xfId="0" applyFont="1" applyBorder="1" applyProtection="1">
      <protection locked="0"/>
    </xf>
    <xf numFmtId="0" fontId="4" fillId="0" borderId="0" xfId="0" applyFont="1"/>
    <xf numFmtId="0" fontId="1" fillId="0" borderId="0" xfId="5" applyAlignment="1" applyProtection="1">
      <alignment horizontal="center" wrapText="1"/>
    </xf>
    <xf numFmtId="164" fontId="1" fillId="0" borderId="0" xfId="5" applyNumberFormat="1" applyFont="1" applyAlignment="1" applyProtection="1">
      <alignment horizontal="center" wrapText="1"/>
    </xf>
    <xf numFmtId="1" fontId="1" fillId="0" borderId="0" xfId="5" applyNumberFormat="1" applyAlignment="1" applyProtection="1">
      <alignment horizontal="center"/>
    </xf>
    <xf numFmtId="164" fontId="1" fillId="0" borderId="0" xfId="5" applyNumberFormat="1" applyAlignment="1" applyProtection="1">
      <alignment horizontal="center"/>
    </xf>
    <xf numFmtId="0" fontId="1" fillId="0" borderId="0" xfId="5" applyAlignment="1" applyProtection="1">
      <alignment horizontal="center"/>
    </xf>
    <xf numFmtId="0" fontId="4" fillId="5" borderId="0" xfId="0" applyFont="1" applyFill="1"/>
    <xf numFmtId="0" fontId="0" fillId="5" borderId="0" xfId="0" applyFill="1"/>
    <xf numFmtId="0" fontId="1" fillId="0" borderId="0" xfId="5" applyAlignment="1" applyProtection="1">
      <alignment horizontal="center" vertical="center"/>
    </xf>
    <xf numFmtId="164" fontId="1" fillId="0" borderId="0" xfId="5" applyNumberFormat="1" applyAlignment="1" applyProtection="1">
      <alignment horizontal="center" vertical="center"/>
    </xf>
    <xf numFmtId="0" fontId="4" fillId="6" borderId="0" xfId="0" applyFont="1" applyFill="1"/>
    <xf numFmtId="0" fontId="0" fillId="6" borderId="0" xfId="0" applyFill="1"/>
    <xf numFmtId="0" fontId="10" fillId="0" borderId="0" xfId="4" applyFont="1" applyBorder="1" applyProtection="1"/>
    <xf numFmtId="0" fontId="10" fillId="0" borderId="7" xfId="4" applyFont="1" applyFill="1" applyBorder="1" applyAlignment="1" applyProtection="1">
      <alignment vertical="center"/>
    </xf>
    <xf numFmtId="0" fontId="10" fillId="0" borderId="10" xfId="4" applyFont="1" applyBorder="1" applyAlignment="1" applyProtection="1">
      <alignment vertical="top" wrapText="1"/>
    </xf>
    <xf numFmtId="0" fontId="10" fillId="0" borderId="10" xfId="4" applyFont="1" applyBorder="1" applyAlignment="1" applyProtection="1"/>
    <xf numFmtId="0" fontId="4" fillId="0" borderId="19" xfId="4" applyBorder="1" applyAlignment="1" applyProtection="1">
      <alignment horizontal="center"/>
    </xf>
    <xf numFmtId="0" fontId="32" fillId="0" borderId="10" xfId="0" applyFont="1" applyBorder="1" applyAlignment="1">
      <alignment vertical="center" wrapText="1"/>
    </xf>
    <xf numFmtId="0" fontId="4" fillId="0" borderId="19" xfId="4" applyBorder="1" applyAlignment="1" applyProtection="1">
      <alignment horizontal="center" vertical="center"/>
    </xf>
    <xf numFmtId="0" fontId="4" fillId="0" borderId="0" xfId="0" applyFont="1" applyBorder="1" applyAlignment="1" applyProtection="1">
      <alignment vertical="center"/>
      <protection locked="0"/>
    </xf>
    <xf numFmtId="0" fontId="10" fillId="0" borderId="7" xfId="4" applyFont="1" applyBorder="1" applyAlignment="1" applyProtection="1">
      <alignment vertical="center"/>
    </xf>
    <xf numFmtId="0" fontId="4" fillId="0" borderId="7" xfId="4" applyBorder="1" applyProtection="1">
      <protection locked="0"/>
    </xf>
    <xf numFmtId="0" fontId="0" fillId="0" borderId="0" xfId="0" applyFill="1"/>
    <xf numFmtId="0" fontId="0" fillId="0" borderId="19" xfId="0" applyBorder="1"/>
    <xf numFmtId="0" fontId="0" fillId="4" borderId="19" xfId="0" applyFill="1" applyBorder="1"/>
    <xf numFmtId="0" fontId="4" fillId="0" borderId="19" xfId="0" applyFont="1" applyBorder="1"/>
    <xf numFmtId="2" fontId="0" fillId="0" borderId="19" xfId="0" applyNumberFormat="1" applyBorder="1"/>
    <xf numFmtId="0" fontId="4" fillId="0" borderId="0" xfId="0" applyFont="1" applyBorder="1"/>
    <xf numFmtId="0" fontId="0" fillId="0" borderId="0" xfId="0" applyBorder="1"/>
    <xf numFmtId="0" fontId="7" fillId="0" borderId="36" xfId="4" applyFont="1" applyBorder="1" applyAlignment="1" applyProtection="1">
      <alignment horizontal="center" vertical="center"/>
    </xf>
    <xf numFmtId="0" fontId="4" fillId="0" borderId="19" xfId="0" applyFont="1" applyBorder="1" applyAlignment="1">
      <alignment wrapText="1"/>
    </xf>
    <xf numFmtId="0" fontId="4" fillId="0" borderId="9" xfId="0" applyFont="1" applyBorder="1" applyAlignment="1">
      <alignment wrapText="1"/>
    </xf>
    <xf numFmtId="0" fontId="5" fillId="0" borderId="0" xfId="4" applyFont="1" applyBorder="1" applyProtection="1"/>
    <xf numFmtId="0" fontId="7" fillId="0" borderId="0" xfId="4" applyFont="1" applyBorder="1" applyAlignment="1" applyProtection="1">
      <alignment horizontal="center" vertical="center"/>
      <protection locked="0"/>
    </xf>
    <xf numFmtId="2" fontId="0" fillId="6" borderId="0" xfId="0" applyNumberFormat="1" applyFill="1"/>
    <xf numFmtId="0" fontId="0" fillId="0" borderId="19"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165" fontId="3" fillId="0" borderId="0" xfId="4" applyNumberFormat="1" applyFont="1" applyProtection="1"/>
    <xf numFmtId="0" fontId="4" fillId="0" borderId="0" xfId="4" applyBorder="1" applyAlignment="1" applyProtection="1"/>
    <xf numFmtId="0" fontId="10" fillId="0" borderId="0" xfId="4" applyFont="1" applyFill="1" applyBorder="1" applyAlignment="1" applyProtection="1">
      <alignment vertical="center"/>
      <protection locked="0"/>
    </xf>
    <xf numFmtId="0" fontId="3" fillId="0" borderId="0" xfId="4" applyFont="1" applyBorder="1" applyProtection="1">
      <protection locked="0"/>
    </xf>
    <xf numFmtId="0" fontId="2" fillId="0" borderId="0" xfId="4" applyFont="1" applyFill="1" applyBorder="1" applyAlignment="1" applyProtection="1">
      <alignment vertical="center"/>
    </xf>
    <xf numFmtId="0" fontId="38" fillId="0" borderId="0" xfId="4" applyFont="1" applyProtection="1"/>
    <xf numFmtId="0" fontId="18" fillId="0" borderId="0" xfId="4" applyFont="1" applyBorder="1" applyAlignment="1" applyProtection="1">
      <alignment vertical="center"/>
    </xf>
    <xf numFmtId="2" fontId="0" fillId="5" borderId="0" xfId="0" applyNumberFormat="1" applyFill="1"/>
    <xf numFmtId="1" fontId="4" fillId="0" borderId="0" xfId="4" applyNumberFormat="1" applyProtection="1"/>
    <xf numFmtId="0" fontId="10" fillId="0" borderId="0" xfId="4" quotePrefix="1" applyFont="1" applyFill="1" applyBorder="1" applyProtection="1"/>
    <xf numFmtId="0" fontId="10" fillId="0" borderId="0" xfId="4" applyFont="1" applyFill="1" applyBorder="1" applyProtection="1"/>
    <xf numFmtId="0" fontId="27" fillId="0" borderId="0" xfId="0" applyFont="1" applyBorder="1" applyAlignment="1" applyProtection="1">
      <alignment vertical="center"/>
    </xf>
    <xf numFmtId="0" fontId="23" fillId="0" borderId="0" xfId="0" applyFont="1" applyBorder="1" applyAlignment="1">
      <alignment vertical="center" wrapText="1"/>
    </xf>
    <xf numFmtId="0" fontId="7" fillId="0" borderId="0" xfId="0" applyFont="1" applyBorder="1" applyAlignment="1" applyProtection="1">
      <alignment horizontal="center" vertical="center"/>
      <protection locked="0"/>
    </xf>
    <xf numFmtId="0" fontId="10" fillId="0" borderId="19" xfId="4" applyFont="1" applyBorder="1" applyAlignment="1" applyProtection="1">
      <alignment horizontal="center"/>
    </xf>
    <xf numFmtId="164" fontId="0" fillId="4" borderId="0" xfId="0" applyNumberFormat="1" applyFill="1" applyBorder="1"/>
    <xf numFmtId="0" fontId="4" fillId="0" borderId="44" xfId="0" applyFont="1" applyBorder="1"/>
    <xf numFmtId="0" fontId="0" fillId="0" borderId="45" xfId="0" applyBorder="1"/>
    <xf numFmtId="0" fontId="0" fillId="0" borderId="46" xfId="0" applyBorder="1"/>
    <xf numFmtId="0" fontId="4" fillId="0" borderId="45" xfId="0" applyFont="1" applyBorder="1"/>
    <xf numFmtId="0" fontId="0" fillId="0" borderId="47" xfId="0" applyBorder="1" applyAlignment="1">
      <alignment horizontal="center" vertical="center"/>
    </xf>
    <xf numFmtId="0" fontId="0" fillId="0" borderId="48" xfId="0" applyBorder="1"/>
    <xf numFmtId="2" fontId="0" fillId="4" borderId="49" xfId="0" applyNumberFormat="1" applyFill="1" applyBorder="1"/>
    <xf numFmtId="0" fontId="0" fillId="0" borderId="50" xfId="0" applyBorder="1" applyAlignment="1">
      <alignment horizontal="center" vertical="center"/>
    </xf>
    <xf numFmtId="0" fontId="2" fillId="2" borderId="41" xfId="0" applyFont="1" applyFill="1" applyBorder="1"/>
    <xf numFmtId="0" fontId="0" fillId="2" borderId="42" xfId="0" applyFill="1" applyBorder="1"/>
    <xf numFmtId="0" fontId="0" fillId="2" borderId="43" xfId="0" applyFill="1" applyBorder="1"/>
    <xf numFmtId="0" fontId="0" fillId="0" borderId="44" xfId="0" applyBorder="1"/>
    <xf numFmtId="0" fontId="0" fillId="4" borderId="45" xfId="0" applyFill="1" applyBorder="1"/>
    <xf numFmtId="0" fontId="4" fillId="0" borderId="54" xfId="0" applyFont="1" applyBorder="1"/>
    <xf numFmtId="0" fontId="0" fillId="7" borderId="55" xfId="0" applyFill="1" applyBorder="1"/>
    <xf numFmtId="0" fontId="0" fillId="0" borderId="56" xfId="0" applyBorder="1"/>
    <xf numFmtId="0" fontId="4" fillId="2" borderId="51" xfId="0" applyFont="1" applyFill="1" applyBorder="1"/>
    <xf numFmtId="0" fontId="4" fillId="2" borderId="52" xfId="0" applyFont="1" applyFill="1" applyBorder="1"/>
    <xf numFmtId="0" fontId="0" fillId="2" borderId="53" xfId="0" applyFill="1" applyBorder="1"/>
    <xf numFmtId="0" fontId="10" fillId="0" borderId="23" xfId="4" applyFont="1" applyBorder="1" applyAlignment="1" applyProtection="1">
      <alignment horizontal="center" vertical="center"/>
    </xf>
    <xf numFmtId="0" fontId="2" fillId="0" borderId="0" xfId="0" applyFont="1" applyBorder="1" applyAlignment="1">
      <alignment vertical="center"/>
    </xf>
    <xf numFmtId="164" fontId="4" fillId="0" borderId="0" xfId="4" applyNumberFormat="1" applyProtection="1"/>
    <xf numFmtId="0" fontId="23" fillId="0" borderId="10" xfId="4" applyFont="1" applyFill="1" applyBorder="1" applyAlignment="1" applyProtection="1">
      <alignment vertical="center" textRotation="90"/>
    </xf>
    <xf numFmtId="0" fontId="4" fillId="0" borderId="10" xfId="4" applyBorder="1" applyProtection="1"/>
    <xf numFmtId="0" fontId="10" fillId="0" borderId="0" xfId="4" applyFont="1" applyBorder="1" applyAlignment="1" applyProtection="1">
      <alignment vertical="center" wrapText="1"/>
    </xf>
    <xf numFmtId="164" fontId="3" fillId="0" borderId="0" xfId="4" applyNumberFormat="1" applyFont="1" applyFill="1" applyBorder="1" applyAlignment="1" applyProtection="1">
      <alignment vertical="center" wrapText="1"/>
      <protection locked="0"/>
    </xf>
    <xf numFmtId="0" fontId="37" fillId="0" borderId="0" xfId="4" applyFont="1" applyBorder="1" applyAlignment="1">
      <alignment horizontal="left" vertical="center"/>
    </xf>
    <xf numFmtId="0" fontId="36" fillId="0" borderId="0" xfId="4" applyFont="1" applyBorder="1" applyAlignment="1">
      <alignment horizontal="left" vertical="center"/>
    </xf>
    <xf numFmtId="43" fontId="0" fillId="0" borderId="0" xfId="1" applyFont="1" applyBorder="1" applyProtection="1"/>
    <xf numFmtId="0" fontId="4" fillId="0" borderId="0" xfId="4" applyBorder="1" applyAlignment="1" applyProtection="1">
      <alignment horizontal="center" vertical="center"/>
    </xf>
    <xf numFmtId="0" fontId="15" fillId="0" borderId="0" xfId="4" applyFont="1" applyBorder="1" applyAlignment="1" applyProtection="1">
      <alignment vertical="center" wrapText="1"/>
    </xf>
    <xf numFmtId="0" fontId="20" fillId="0" borderId="0" xfId="3" applyFill="1" applyProtection="1"/>
    <xf numFmtId="0" fontId="3" fillId="0" borderId="0" xfId="4" applyFont="1" applyBorder="1" applyAlignment="1" applyProtection="1">
      <alignment vertical="center"/>
    </xf>
    <xf numFmtId="0" fontId="19" fillId="0" borderId="0" xfId="4" applyFont="1" applyBorder="1" applyAlignment="1" applyProtection="1">
      <alignment vertical="center"/>
    </xf>
    <xf numFmtId="0" fontId="19" fillId="0" borderId="0" xfId="4" applyFont="1" applyBorder="1" applyAlignment="1" applyProtection="1">
      <alignment vertical="center" wrapText="1"/>
    </xf>
    <xf numFmtId="0" fontId="2" fillId="8" borderId="17" xfId="0" applyFont="1" applyFill="1" applyBorder="1" applyAlignment="1" applyProtection="1">
      <alignment horizontal="left" vertical="center"/>
    </xf>
    <xf numFmtId="0" fontId="16" fillId="8" borderId="7" xfId="4" applyFont="1" applyFill="1" applyBorder="1" applyAlignment="1" applyProtection="1">
      <alignment vertical="center"/>
    </xf>
    <xf numFmtId="0" fontId="10" fillId="8" borderId="7" xfId="4" applyFont="1" applyFill="1" applyBorder="1" applyProtection="1"/>
    <xf numFmtId="0" fontId="4" fillId="8" borderId="6" xfId="4" applyFill="1" applyBorder="1" applyProtection="1"/>
    <xf numFmtId="0" fontId="16" fillId="8" borderId="4" xfId="4" applyFont="1" applyFill="1" applyBorder="1" applyAlignment="1" applyProtection="1">
      <alignment horizontal="left" vertical="center"/>
    </xf>
    <xf numFmtId="0" fontId="4" fillId="8" borderId="4" xfId="4" applyFill="1" applyBorder="1" applyProtection="1"/>
    <xf numFmtId="0" fontId="4" fillId="8" borderId="5" xfId="4" applyFill="1" applyBorder="1" applyProtection="1"/>
    <xf numFmtId="0" fontId="7" fillId="8" borderId="17" xfId="4" applyFont="1" applyFill="1" applyBorder="1" applyProtection="1"/>
    <xf numFmtId="0" fontId="4" fillId="8" borderId="4" xfId="4" applyFont="1" applyFill="1" applyBorder="1" applyProtection="1"/>
    <xf numFmtId="0" fontId="9" fillId="8" borderId="4" xfId="4" applyFont="1" applyFill="1" applyBorder="1" applyAlignment="1" applyProtection="1">
      <alignment vertical="center"/>
    </xf>
    <xf numFmtId="0" fontId="2" fillId="8" borderId="17" xfId="4" applyFont="1" applyFill="1" applyBorder="1" applyAlignment="1" applyProtection="1"/>
    <xf numFmtId="0" fontId="30" fillId="8" borderId="4" xfId="4" applyFont="1" applyFill="1" applyBorder="1" applyAlignment="1" applyProtection="1"/>
    <xf numFmtId="0" fontId="10" fillId="8" borderId="4" xfId="4" applyFont="1" applyFill="1" applyBorder="1" applyAlignment="1" applyProtection="1"/>
    <xf numFmtId="0" fontId="10" fillId="8" borderId="5" xfId="4" applyFont="1" applyFill="1" applyBorder="1" applyAlignment="1" applyProtection="1"/>
    <xf numFmtId="0" fontId="25" fillId="0" borderId="0" xfId="4" applyFont="1" applyFill="1" applyBorder="1" applyAlignment="1" applyProtection="1">
      <alignment vertical="center" wrapText="1"/>
    </xf>
    <xf numFmtId="43" fontId="0" fillId="0" borderId="0" xfId="1" applyFont="1" applyFill="1" applyBorder="1" applyProtection="1"/>
    <xf numFmtId="0" fontId="43" fillId="0" borderId="0" xfId="4" applyFont="1" applyFill="1" applyBorder="1" applyProtection="1"/>
    <xf numFmtId="0" fontId="44" fillId="0" borderId="0" xfId="4" applyFont="1" applyFill="1" applyBorder="1" applyAlignment="1" applyProtection="1">
      <alignment vertical="center"/>
    </xf>
    <xf numFmtId="165" fontId="44" fillId="0" borderId="0" xfId="4" applyNumberFormat="1" applyFont="1" applyFill="1" applyBorder="1" applyAlignment="1" applyProtection="1">
      <alignment vertical="center"/>
    </xf>
    <xf numFmtId="0" fontId="5" fillId="0" borderId="0" xfId="4" applyFont="1" applyBorder="1" applyAlignment="1" applyProtection="1">
      <alignment horizontal="left" vertical="top"/>
    </xf>
    <xf numFmtId="0" fontId="10" fillId="0" borderId="0" xfId="4" applyNumberFormat="1" applyFont="1" applyFill="1" applyBorder="1" applyAlignment="1" applyProtection="1">
      <alignment horizontal="left" vertical="center"/>
      <protection locked="0"/>
    </xf>
    <xf numFmtId="0" fontId="26" fillId="0" borderId="0" xfId="0" applyFont="1"/>
    <xf numFmtId="0" fontId="26" fillId="0" borderId="0" xfId="0" applyFont="1" applyAlignment="1">
      <alignment wrapText="1"/>
    </xf>
    <xf numFmtId="0" fontId="25" fillId="0" borderId="0" xfId="4" applyFont="1" applyFill="1" applyBorder="1" applyAlignment="1" applyProtection="1">
      <alignment horizontal="center" vertical="center" wrapText="1"/>
    </xf>
    <xf numFmtId="0" fontId="10" fillId="0" borderId="36" xfId="0" applyFont="1" applyBorder="1" applyAlignment="1" applyProtection="1">
      <alignment horizontal="center" vertical="center"/>
    </xf>
    <xf numFmtId="0" fontId="7" fillId="0" borderId="0" xfId="4" applyFont="1" applyFill="1" applyBorder="1" applyAlignment="1" applyProtection="1">
      <alignment horizontal="left" vertical="center"/>
    </xf>
    <xf numFmtId="0" fontId="10" fillId="0" borderId="19" xfId="0" applyFont="1" applyFill="1" applyBorder="1" applyAlignment="1" applyProtection="1">
      <alignment horizontal="center" vertical="center"/>
    </xf>
    <xf numFmtId="0" fontId="4" fillId="0" borderId="65" xfId="4" applyFill="1" applyBorder="1" applyProtection="1"/>
    <xf numFmtId="0" fontId="4" fillId="0" borderId="66" xfId="4" applyFill="1" applyBorder="1" applyProtection="1"/>
    <xf numFmtId="0" fontId="12" fillId="0" borderId="66" xfId="4" applyFont="1" applyFill="1" applyBorder="1" applyAlignment="1" applyProtection="1">
      <alignment horizontal="center" vertical="center" wrapText="1"/>
    </xf>
    <xf numFmtId="0" fontId="13" fillId="0" borderId="66" xfId="4" applyFont="1" applyFill="1" applyBorder="1" applyAlignment="1" applyProtection="1">
      <alignment vertical="center" wrapText="1"/>
    </xf>
    <xf numFmtId="0" fontId="11" fillId="0" borderId="66" xfId="4" applyFont="1" applyFill="1" applyBorder="1" applyAlignment="1" applyProtection="1">
      <alignment vertical="center" wrapText="1"/>
    </xf>
    <xf numFmtId="0" fontId="11" fillId="0" borderId="66" xfId="4" applyFont="1" applyFill="1" applyBorder="1" applyAlignment="1" applyProtection="1">
      <alignment horizontal="left" vertical="center" wrapText="1"/>
    </xf>
    <xf numFmtId="0" fontId="43" fillId="0" borderId="65" xfId="4" applyFont="1" applyFill="1" applyBorder="1" applyProtection="1"/>
    <xf numFmtId="0" fontId="43" fillId="0" borderId="66" xfId="4" applyFont="1" applyFill="1" applyBorder="1" applyProtection="1"/>
    <xf numFmtId="0" fontId="4" fillId="0" borderId="67" xfId="4" applyFill="1" applyBorder="1" applyProtection="1"/>
    <xf numFmtId="0" fontId="4" fillId="0" borderId="68" xfId="4" applyBorder="1" applyProtection="1"/>
    <xf numFmtId="43" fontId="0" fillId="0" borderId="68" xfId="1" applyFont="1" applyBorder="1" applyProtection="1"/>
    <xf numFmtId="0" fontId="4" fillId="0" borderId="69" xfId="4" applyFill="1" applyBorder="1" applyProtection="1"/>
    <xf numFmtId="0" fontId="4" fillId="0" borderId="63" xfId="4" applyFill="1" applyBorder="1" applyProtection="1"/>
    <xf numFmtId="0" fontId="4" fillId="0" borderId="61" xfId="4" applyFill="1" applyBorder="1" applyProtection="1"/>
    <xf numFmtId="43" fontId="0" fillId="0" borderId="61" xfId="1" applyFont="1" applyFill="1" applyBorder="1" applyProtection="1"/>
    <xf numFmtId="0" fontId="4" fillId="0" borderId="64" xfId="4" applyFill="1" applyBorder="1" applyProtection="1"/>
    <xf numFmtId="0" fontId="7" fillId="0" borderId="70" xfId="4" applyFont="1" applyFill="1" applyBorder="1" applyAlignment="1" applyProtection="1">
      <alignment horizontal="left" vertical="center"/>
    </xf>
    <xf numFmtId="0" fontId="7" fillId="0" borderId="71" xfId="4" applyFont="1" applyFill="1" applyBorder="1" applyAlignment="1" applyProtection="1">
      <alignment horizontal="left" vertical="center"/>
    </xf>
    <xf numFmtId="0" fontId="10" fillId="0" borderId="71" xfId="4" applyNumberFormat="1" applyFont="1" applyFill="1" applyBorder="1" applyAlignment="1" applyProtection="1">
      <alignment horizontal="left" vertical="center"/>
      <protection locked="0"/>
    </xf>
    <xf numFmtId="0" fontId="10" fillId="0" borderId="72" xfId="4" applyNumberFormat="1" applyFont="1" applyFill="1" applyBorder="1" applyAlignment="1" applyProtection="1">
      <alignment horizontal="left" vertical="center"/>
      <protection locked="0"/>
    </xf>
    <xf numFmtId="0" fontId="4" fillId="0" borderId="73" xfId="4" applyFill="1" applyBorder="1" applyProtection="1"/>
    <xf numFmtId="0" fontId="4" fillId="0" borderId="71" xfId="4" applyFill="1" applyBorder="1" applyProtection="1"/>
    <xf numFmtId="43" fontId="0" fillId="0" borderId="71" xfId="1" applyFont="1" applyFill="1" applyBorder="1" applyProtection="1"/>
    <xf numFmtId="0" fontId="4" fillId="0" borderId="74" xfId="4" applyFill="1" applyBorder="1" applyProtection="1"/>
    <xf numFmtId="0" fontId="7" fillId="0" borderId="65" xfId="4" applyFont="1" applyFill="1" applyBorder="1" applyAlignment="1" applyProtection="1">
      <alignment horizontal="left" vertical="center"/>
    </xf>
    <xf numFmtId="0" fontId="10" fillId="0" borderId="65" xfId="4" applyFont="1" applyFill="1" applyBorder="1" applyProtection="1"/>
    <xf numFmtId="0" fontId="4" fillId="0" borderId="0" xfId="4" applyFill="1"/>
    <xf numFmtId="0" fontId="4" fillId="0" borderId="0" xfId="4"/>
    <xf numFmtId="0" fontId="4" fillId="0" borderId="0" xfId="4" applyBorder="1"/>
    <xf numFmtId="0" fontId="21" fillId="0" borderId="0" xfId="4" applyFont="1" applyFill="1" applyBorder="1" applyAlignment="1">
      <alignment vertical="center"/>
    </xf>
    <xf numFmtId="0" fontId="4" fillId="0" borderId="65" xfId="4" applyBorder="1"/>
    <xf numFmtId="0" fontId="4" fillId="0" borderId="0" xfId="4" applyFill="1" applyBorder="1" applyAlignment="1"/>
    <xf numFmtId="0" fontId="4" fillId="0" borderId="66" xfId="4" applyBorder="1"/>
    <xf numFmtId="0" fontId="3" fillId="0" borderId="65" xfId="4" applyFont="1" applyBorder="1"/>
    <xf numFmtId="0" fontId="3" fillId="0" borderId="66" xfId="4" applyFont="1" applyBorder="1"/>
    <xf numFmtId="0" fontId="3" fillId="0" borderId="0" xfId="4" applyFont="1"/>
    <xf numFmtId="0" fontId="3" fillId="0" borderId="0" xfId="4" applyFont="1" applyFill="1" applyBorder="1"/>
    <xf numFmtId="0" fontId="3" fillId="0" borderId="0" xfId="4" applyFont="1" applyBorder="1"/>
    <xf numFmtId="0" fontId="10" fillId="4" borderId="19" xfId="4" applyFont="1" applyFill="1" applyBorder="1"/>
    <xf numFmtId="0" fontId="10" fillId="0" borderId="19" xfId="4" applyFont="1" applyBorder="1" applyAlignment="1">
      <alignment horizontal="center" vertical="center"/>
    </xf>
    <xf numFmtId="0" fontId="10" fillId="0" borderId="0" xfId="4" applyFont="1" applyBorder="1"/>
    <xf numFmtId="0" fontId="10" fillId="0" borderId="0" xfId="4" applyFont="1" applyBorder="1" applyAlignment="1">
      <alignment horizontal="center" vertical="center"/>
    </xf>
    <xf numFmtId="0" fontId="4" fillId="0" borderId="0" xfId="4" applyFill="1" applyBorder="1"/>
    <xf numFmtId="0" fontId="4" fillId="0" borderId="65" xfId="4" applyFill="1" applyBorder="1"/>
    <xf numFmtId="0" fontId="4" fillId="0" borderId="66" xfId="4" applyFill="1" applyBorder="1"/>
    <xf numFmtId="0" fontId="4" fillId="0" borderId="67" xfId="4" applyBorder="1"/>
    <xf numFmtId="0" fontId="4" fillId="0" borderId="68" xfId="4" applyFill="1" applyBorder="1"/>
    <xf numFmtId="0" fontId="4" fillId="0" borderId="68" xfId="4" applyBorder="1"/>
    <xf numFmtId="0" fontId="4" fillId="0" borderId="69" xfId="4" applyBorder="1"/>
    <xf numFmtId="0" fontId="4" fillId="0" borderId="0" xfId="4" applyAlignment="1" applyProtection="1">
      <alignment wrapText="1"/>
    </xf>
    <xf numFmtId="0" fontId="10" fillId="0" borderId="19" xfId="0" applyFont="1" applyFill="1" applyBorder="1" applyAlignment="1" applyProtection="1">
      <alignment horizontal="center" vertical="center"/>
    </xf>
    <xf numFmtId="0" fontId="15" fillId="0" borderId="6" xfId="4" applyFont="1" applyBorder="1" applyAlignment="1" applyProtection="1">
      <alignment vertical="center" wrapText="1"/>
    </xf>
    <xf numFmtId="0" fontId="4" fillId="0" borderId="0" xfId="4" applyFill="1" applyAlignment="1" applyProtection="1">
      <alignment horizontal="center"/>
    </xf>
    <xf numFmtId="0" fontId="32" fillId="0" borderId="8" xfId="0" applyFont="1" applyBorder="1" applyAlignment="1">
      <alignment vertical="center"/>
    </xf>
    <xf numFmtId="0" fontId="32" fillId="0" borderId="17" xfId="0" applyFont="1" applyBorder="1" applyAlignment="1">
      <alignment horizontal="center" vertical="center"/>
    </xf>
    <xf numFmtId="0" fontId="10" fillId="0" borderId="10" xfId="0" applyFont="1" applyFill="1" applyBorder="1" applyAlignment="1" applyProtection="1">
      <alignment vertical="center"/>
    </xf>
    <xf numFmtId="0" fontId="32" fillId="0" borderId="10" xfId="0" applyFont="1" applyBorder="1" applyAlignment="1">
      <alignment vertical="center"/>
    </xf>
    <xf numFmtId="0" fontId="4" fillId="0" borderId="16" xfId="4" applyBorder="1" applyProtection="1"/>
    <xf numFmtId="0" fontId="32" fillId="0" borderId="0" xfId="0" applyFont="1" applyBorder="1" applyAlignment="1">
      <alignment vertical="center"/>
    </xf>
    <xf numFmtId="0" fontId="34" fillId="0" borderId="10" xfId="0" applyFont="1" applyBorder="1" applyAlignment="1">
      <alignment vertical="center" wrapText="1"/>
    </xf>
    <xf numFmtId="0" fontId="34" fillId="0" borderId="0" xfId="0" applyFont="1" applyBorder="1" applyAlignment="1">
      <alignment vertical="center" wrapText="1"/>
    </xf>
    <xf numFmtId="0" fontId="10" fillId="0" borderId="10" xfId="4" applyFont="1" applyFill="1" applyBorder="1" applyAlignment="1" applyProtection="1">
      <alignment horizontal="center" vertical="center"/>
    </xf>
    <xf numFmtId="0" fontId="10" fillId="0" borderId="10" xfId="4" applyFont="1" applyFill="1" applyBorder="1" applyAlignment="1" applyProtection="1"/>
    <xf numFmtId="0" fontId="32" fillId="0" borderId="11" xfId="0" applyFont="1" applyBorder="1" applyAlignment="1">
      <alignment vertical="center" wrapText="1"/>
    </xf>
    <xf numFmtId="0" fontId="26" fillId="0" borderId="64" xfId="0" applyFont="1" applyBorder="1"/>
    <xf numFmtId="0" fontId="26" fillId="0" borderId="0" xfId="0" applyFont="1" applyBorder="1"/>
    <xf numFmtId="0" fontId="26" fillId="0" borderId="66" xfId="0" applyFont="1" applyBorder="1"/>
    <xf numFmtId="0" fontId="26" fillId="0" borderId="0" xfId="0" applyFont="1" applyBorder="1" applyAlignment="1">
      <alignment wrapText="1"/>
    </xf>
    <xf numFmtId="0" fontId="26" fillId="0" borderId="66" xfId="0" applyFont="1" applyBorder="1" applyAlignment="1">
      <alignment wrapText="1"/>
    </xf>
    <xf numFmtId="0" fontId="26" fillId="0" borderId="68" xfId="0" applyFont="1" applyBorder="1"/>
    <xf numFmtId="0" fontId="26" fillId="0" borderId="69" xfId="0" applyFont="1" applyBorder="1"/>
    <xf numFmtId="0" fontId="26" fillId="0" borderId="78" xfId="0" applyFont="1" applyBorder="1"/>
    <xf numFmtId="0" fontId="26" fillId="0" borderId="79" xfId="0" applyFont="1" applyBorder="1"/>
    <xf numFmtId="0" fontId="26" fillId="0" borderId="80" xfId="0" applyFont="1" applyBorder="1"/>
    <xf numFmtId="0" fontId="26" fillId="0" borderId="74" xfId="0" applyFont="1" applyBorder="1"/>
    <xf numFmtId="0" fontId="45" fillId="0" borderId="65" xfId="0" applyFont="1" applyFill="1" applyBorder="1" applyAlignment="1">
      <alignment vertical="center" wrapText="1"/>
    </xf>
    <xf numFmtId="0" fontId="45" fillId="0" borderId="0" xfId="0" applyFont="1" applyFill="1" applyBorder="1" applyAlignment="1">
      <alignment vertical="center" wrapText="1"/>
    </xf>
    <xf numFmtId="0" fontId="45" fillId="0" borderId="66" xfId="0" applyFont="1" applyFill="1" applyBorder="1" applyAlignment="1">
      <alignment vertical="center" wrapText="1"/>
    </xf>
    <xf numFmtId="0" fontId="26" fillId="0" borderId="85" xfId="0" applyFont="1" applyBorder="1"/>
    <xf numFmtId="0" fontId="26" fillId="0" borderId="86" xfId="0" applyFont="1" applyBorder="1" applyProtection="1">
      <protection locked="0"/>
    </xf>
    <xf numFmtId="0" fontId="45" fillId="0" borderId="67" xfId="0" applyFont="1" applyFill="1" applyBorder="1" applyAlignment="1">
      <alignment vertical="center" wrapText="1"/>
    </xf>
    <xf numFmtId="0" fontId="45" fillId="0" borderId="68" xfId="0" applyFont="1" applyFill="1" applyBorder="1" applyAlignment="1">
      <alignment vertical="center" wrapText="1"/>
    </xf>
    <xf numFmtId="0" fontId="45" fillId="0" borderId="0" xfId="0" applyFont="1" applyFill="1" applyBorder="1" applyAlignment="1">
      <alignment vertical="center"/>
    </xf>
    <xf numFmtId="0" fontId="45" fillId="0" borderId="66" xfId="0" applyFont="1" applyFill="1" applyBorder="1" applyAlignment="1">
      <alignment vertical="center"/>
    </xf>
    <xf numFmtId="0" fontId="26" fillId="0" borderId="0" xfId="0" applyFont="1" applyBorder="1" applyAlignment="1"/>
    <xf numFmtId="0" fontId="26" fillId="0" borderId="66" xfId="0" applyFont="1" applyBorder="1" applyAlignment="1"/>
    <xf numFmtId="0" fontId="45" fillId="0" borderId="0" xfId="0" applyFont="1" applyFill="1" applyBorder="1" applyAlignment="1">
      <alignment horizontal="center" vertical="center"/>
    </xf>
    <xf numFmtId="0" fontId="26" fillId="0" borderId="65" xfId="0" applyFont="1" applyBorder="1"/>
    <xf numFmtId="0" fontId="26" fillId="0" borderId="65" xfId="0" applyFont="1" applyBorder="1" applyAlignment="1">
      <alignment wrapText="1"/>
    </xf>
    <xf numFmtId="0" fontId="26" fillId="0" borderId="67" xfId="0" applyFont="1" applyBorder="1"/>
    <xf numFmtId="0" fontId="52" fillId="0" borderId="88" xfId="0" applyFont="1" applyFill="1" applyBorder="1" applyAlignment="1">
      <alignment horizontal="center" vertical="center"/>
    </xf>
    <xf numFmtId="164" fontId="52" fillId="0" borderId="87" xfId="0" applyNumberFormat="1" applyFont="1" applyFill="1" applyBorder="1" applyAlignment="1">
      <alignment horizontal="center" vertical="center"/>
    </xf>
    <xf numFmtId="164" fontId="52" fillId="0" borderId="89" xfId="0" applyNumberFormat="1" applyFont="1" applyFill="1" applyBorder="1" applyAlignment="1">
      <alignment horizontal="center" vertical="center"/>
    </xf>
    <xf numFmtId="164" fontId="52" fillId="0" borderId="87" xfId="0" applyNumberFormat="1" applyFont="1" applyFill="1" applyBorder="1" applyAlignment="1">
      <alignment horizontal="center" vertical="center" wrapText="1"/>
    </xf>
    <xf numFmtId="164" fontId="52" fillId="0" borderId="89" xfId="0" applyNumberFormat="1" applyFont="1" applyFill="1" applyBorder="1" applyAlignment="1">
      <alignment horizontal="center" vertical="center" wrapText="1"/>
    </xf>
    <xf numFmtId="0" fontId="52" fillId="0" borderId="90" xfId="0" applyFont="1" applyFill="1" applyBorder="1" applyAlignment="1">
      <alignment horizontal="center" vertical="center"/>
    </xf>
    <xf numFmtId="164" fontId="52" fillId="0" borderId="91" xfId="0" applyNumberFormat="1" applyFont="1" applyFill="1" applyBorder="1" applyAlignment="1">
      <alignment horizontal="center" vertical="center"/>
    </xf>
    <xf numFmtId="164" fontId="52" fillId="0" borderId="92" xfId="0" applyNumberFormat="1" applyFont="1" applyFill="1" applyBorder="1" applyAlignment="1">
      <alignment horizontal="center" vertical="center"/>
    </xf>
    <xf numFmtId="0" fontId="52" fillId="0" borderId="98" xfId="0" applyFont="1" applyFill="1" applyBorder="1" applyAlignment="1">
      <alignment horizontal="center" vertical="center"/>
    </xf>
    <xf numFmtId="164" fontId="52" fillId="0" borderId="93" xfId="0" applyNumberFormat="1" applyFont="1" applyFill="1" applyBorder="1" applyAlignment="1">
      <alignment horizontal="center" vertical="center"/>
    </xf>
    <xf numFmtId="164" fontId="52" fillId="0" borderId="94" xfId="0" applyNumberFormat="1" applyFont="1" applyFill="1" applyBorder="1" applyAlignment="1">
      <alignment horizontal="center" vertical="center"/>
    </xf>
    <xf numFmtId="12" fontId="52" fillId="0" borderId="100" xfId="0" applyNumberFormat="1" applyFont="1" applyFill="1" applyBorder="1" applyAlignment="1">
      <alignment horizontal="center" vertical="center"/>
    </xf>
    <xf numFmtId="0" fontId="3" fillId="0" borderId="67" xfId="0" applyFont="1" applyBorder="1"/>
    <xf numFmtId="167" fontId="52" fillId="0" borderId="93" xfId="0" applyNumberFormat="1" applyFont="1" applyFill="1" applyBorder="1" applyAlignment="1">
      <alignment horizontal="center" vertical="center"/>
    </xf>
    <xf numFmtId="167" fontId="52" fillId="0" borderId="87" xfId="0" applyNumberFormat="1" applyFont="1" applyFill="1" applyBorder="1" applyAlignment="1">
      <alignment horizontal="center" vertical="center"/>
    </xf>
    <xf numFmtId="167" fontId="52" fillId="0" borderId="87" xfId="0" applyNumberFormat="1" applyFont="1" applyFill="1" applyBorder="1" applyAlignment="1">
      <alignment horizontal="center" vertical="center" wrapText="1"/>
    </xf>
    <xf numFmtId="167" fontId="52" fillId="0" borderId="91" xfId="0" applyNumberFormat="1" applyFont="1" applyFill="1" applyBorder="1" applyAlignment="1">
      <alignment horizontal="center" vertical="center"/>
    </xf>
    <xf numFmtId="167" fontId="52" fillId="0" borderId="94" xfId="0" applyNumberFormat="1" applyFont="1" applyFill="1" applyBorder="1" applyAlignment="1">
      <alignment horizontal="center" vertical="center"/>
    </xf>
    <xf numFmtId="167" fontId="52" fillId="0" borderId="89" xfId="0" applyNumberFormat="1" applyFont="1" applyFill="1" applyBorder="1" applyAlignment="1">
      <alignment horizontal="center" vertical="center"/>
    </xf>
    <xf numFmtId="167" fontId="52" fillId="0" borderId="92" xfId="0" applyNumberFormat="1" applyFont="1" applyFill="1" applyBorder="1" applyAlignment="1">
      <alignment horizontal="center" vertical="center"/>
    </xf>
    <xf numFmtId="0" fontId="52" fillId="0" borderId="101" xfId="0" applyFont="1" applyFill="1" applyBorder="1" applyAlignment="1">
      <alignment vertical="center"/>
    </xf>
    <xf numFmtId="0" fontId="26" fillId="0" borderId="101" xfId="0" applyFont="1" applyBorder="1" applyAlignment="1">
      <alignment wrapText="1"/>
    </xf>
    <xf numFmtId="164" fontId="52" fillId="0" borderId="101" xfId="0" applyNumberFormat="1" applyFont="1" applyFill="1" applyBorder="1" applyAlignment="1">
      <alignment horizontal="center" vertical="center"/>
    </xf>
    <xf numFmtId="164" fontId="52" fillId="0" borderId="101" xfId="0" applyNumberFormat="1" applyFont="1" applyFill="1" applyBorder="1" applyAlignment="1">
      <alignment horizontal="center" vertical="center" wrapText="1"/>
    </xf>
    <xf numFmtId="0" fontId="10" fillId="0" borderId="19" xfId="0" applyFont="1" applyFill="1" applyBorder="1" applyAlignment="1" applyProtection="1">
      <alignment horizontal="center" vertical="center"/>
    </xf>
    <xf numFmtId="0" fontId="10" fillId="0" borderId="36" xfId="4" applyFont="1" applyBorder="1" applyAlignment="1" applyProtection="1">
      <alignment horizontal="center" vertical="center"/>
    </xf>
    <xf numFmtId="0" fontId="4" fillId="0" borderId="25" xfId="4" applyFont="1" applyFill="1" applyBorder="1" applyAlignment="1" applyProtection="1">
      <alignment horizontal="center" vertical="center"/>
    </xf>
    <xf numFmtId="0" fontId="4" fillId="0" borderId="13" xfId="4" applyFont="1" applyFill="1" applyBorder="1" applyAlignment="1" applyProtection="1">
      <alignment horizontal="center" vertical="center"/>
    </xf>
    <xf numFmtId="0" fontId="3" fillId="0" borderId="13"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7" fillId="8" borderId="11" xfId="4" applyFont="1" applyFill="1" applyBorder="1" applyProtection="1"/>
    <xf numFmtId="0" fontId="4" fillId="8" borderId="7" xfId="4" applyFill="1" applyBorder="1" applyProtection="1"/>
    <xf numFmtId="0" fontId="2" fillId="8" borderId="7" xfId="4" applyFont="1" applyFill="1" applyBorder="1" applyProtection="1"/>
    <xf numFmtId="0" fontId="2" fillId="0" borderId="103" xfId="4" applyFont="1" applyBorder="1" applyAlignment="1" applyProtection="1">
      <alignment vertical="center"/>
    </xf>
    <xf numFmtId="0" fontId="2" fillId="0" borderId="104" xfId="4" applyFont="1" applyBorder="1" applyAlignment="1" applyProtection="1">
      <alignment vertical="center"/>
    </xf>
    <xf numFmtId="0" fontId="4" fillId="8" borderId="9" xfId="4" applyFill="1" applyBorder="1" applyProtection="1"/>
    <xf numFmtId="0" fontId="10" fillId="0" borderId="5" xfId="4"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5" xfId="4" applyFont="1" applyFill="1" applyBorder="1" applyAlignment="1" applyProtection="1">
      <alignment horizontal="center"/>
    </xf>
    <xf numFmtId="0" fontId="4" fillId="0" borderId="8" xfId="4" applyBorder="1" applyAlignment="1" applyProtection="1">
      <alignment vertical="top" wrapText="1"/>
    </xf>
    <xf numFmtId="0" fontId="4" fillId="0" borderId="11" xfId="4" applyBorder="1" applyAlignment="1" applyProtection="1">
      <alignment vertical="top" wrapText="1"/>
    </xf>
    <xf numFmtId="0" fontId="4" fillId="0" borderId="17" xfId="4" applyBorder="1" applyAlignment="1" applyProtection="1">
      <alignment horizontal="center"/>
    </xf>
    <xf numFmtId="0" fontId="4" fillId="0" borderId="17" xfId="4" applyBorder="1" applyAlignment="1" applyProtection="1">
      <alignment horizontal="center" vertical="center"/>
    </xf>
    <xf numFmtId="0" fontId="40" fillId="0" borderId="4" xfId="4" applyFont="1" applyBorder="1" applyProtection="1"/>
    <xf numFmtId="0" fontId="32" fillId="0" borderId="4" xfId="0" applyFont="1" applyBorder="1" applyAlignment="1">
      <alignment horizontal="center" vertical="center"/>
    </xf>
    <xf numFmtId="0" fontId="5" fillId="2" borderId="76" xfId="4" applyFont="1" applyFill="1" applyBorder="1" applyProtection="1"/>
    <xf numFmtId="0" fontId="4" fillId="2" borderId="4" xfId="4" applyFill="1" applyBorder="1" applyProtection="1"/>
    <xf numFmtId="43" fontId="0" fillId="2" borderId="4" xfId="1" applyFont="1" applyFill="1" applyBorder="1" applyProtection="1"/>
    <xf numFmtId="0" fontId="4" fillId="0" borderId="4" xfId="4" applyBorder="1" applyProtection="1"/>
    <xf numFmtId="0" fontId="4" fillId="0" borderId="37" xfId="4" applyBorder="1" applyAlignment="1" applyProtection="1">
      <alignment horizontal="center" vertical="center"/>
    </xf>
    <xf numFmtId="0" fontId="55" fillId="0" borderId="0" xfId="0" applyFont="1"/>
    <xf numFmtId="0" fontId="4" fillId="0" borderId="0" xfId="4" applyFill="1" applyBorder="1" applyAlignment="1" applyProtection="1">
      <alignment vertical="center"/>
    </xf>
    <xf numFmtId="0" fontId="0" fillId="0" borderId="0" xfId="0" applyFill="1" applyBorder="1" applyAlignment="1" applyProtection="1">
      <alignment vertical="center"/>
    </xf>
    <xf numFmtId="0" fontId="10" fillId="0" borderId="0" xfId="4" applyFont="1" applyFill="1" applyBorder="1" applyAlignment="1" applyProtection="1">
      <alignment horizontal="left" vertical="center"/>
    </xf>
    <xf numFmtId="0" fontId="32" fillId="0" borderId="0" xfId="0" applyFont="1" applyBorder="1" applyAlignment="1">
      <alignment horizontal="center" vertical="center"/>
    </xf>
    <xf numFmtId="0" fontId="10" fillId="0" borderId="19" xfId="0" applyFont="1" applyFill="1" applyBorder="1" applyAlignment="1" applyProtection="1">
      <alignment horizontal="center" vertical="center"/>
    </xf>
    <xf numFmtId="0" fontId="3" fillId="0" borderId="17" xfId="4" applyFont="1" applyBorder="1" applyProtection="1"/>
    <xf numFmtId="0" fontId="4" fillId="2" borderId="129" xfId="4" applyFill="1" applyBorder="1" applyProtection="1"/>
    <xf numFmtId="0" fontId="4" fillId="0" borderId="129" xfId="4" applyBorder="1" applyProtection="1"/>
    <xf numFmtId="0" fontId="4" fillId="0" borderId="45" xfId="4" applyBorder="1" applyProtection="1">
      <protection locked="0"/>
    </xf>
    <xf numFmtId="0" fontId="4" fillId="0" borderId="73" xfId="4" applyBorder="1" applyProtection="1"/>
    <xf numFmtId="0" fontId="4" fillId="0" borderId="71" xfId="4" applyBorder="1" applyProtection="1"/>
    <xf numFmtId="0" fontId="4" fillId="0" borderId="131" xfId="4" applyBorder="1" applyProtection="1"/>
    <xf numFmtId="0" fontId="7" fillId="0" borderId="0" xfId="4" applyFont="1" applyFill="1" applyBorder="1" applyAlignment="1" applyProtection="1">
      <alignment wrapText="1"/>
    </xf>
    <xf numFmtId="164" fontId="3" fillId="0" borderId="0" xfId="4" applyNumberFormat="1" applyFont="1" applyFill="1" applyBorder="1" applyAlignment="1" applyProtection="1">
      <alignment vertical="center"/>
      <protection locked="0"/>
    </xf>
    <xf numFmtId="164" fontId="3" fillId="0" borderId="0" xfId="4" applyNumberFormat="1" applyFont="1" applyFill="1" applyBorder="1" applyAlignment="1" applyProtection="1">
      <alignment vertical="center"/>
    </xf>
    <xf numFmtId="0" fontId="7" fillId="0" borderId="0" xfId="4" applyFont="1" applyFill="1" applyBorder="1" applyAlignment="1" applyProtection="1">
      <alignment vertical="center" wrapText="1"/>
    </xf>
    <xf numFmtId="0" fontId="56" fillId="0" borderId="0" xfId="0" applyFont="1" applyAlignment="1">
      <alignment horizontal="left" vertical="center"/>
    </xf>
    <xf numFmtId="0" fontId="3" fillId="0" borderId="17" xfId="4" applyFont="1" applyBorder="1" applyAlignment="1" applyProtection="1">
      <alignment vertical="center"/>
    </xf>
    <xf numFmtId="0" fontId="3" fillId="0" borderId="4" xfId="4" applyFont="1" applyBorder="1" applyAlignment="1" applyProtection="1">
      <alignment vertical="center"/>
    </xf>
    <xf numFmtId="0" fontId="3" fillId="0" borderId="5" xfId="4" applyFont="1" applyBorder="1" applyAlignment="1" applyProtection="1">
      <alignment vertical="center"/>
    </xf>
    <xf numFmtId="2" fontId="52" fillId="0" borderId="93" xfId="0" applyNumberFormat="1" applyFont="1" applyFill="1" applyBorder="1" applyAlignment="1">
      <alignment horizontal="center" vertical="center"/>
    </xf>
    <xf numFmtId="2" fontId="52" fillId="0" borderId="87" xfId="0" applyNumberFormat="1" applyFont="1" applyFill="1" applyBorder="1" applyAlignment="1">
      <alignment horizontal="center" vertical="center"/>
    </xf>
    <xf numFmtId="0" fontId="25" fillId="0" borderId="60" xfId="4" applyFont="1" applyFill="1" applyBorder="1" applyAlignment="1" applyProtection="1">
      <alignment horizontal="center" vertical="center" wrapText="1"/>
    </xf>
    <xf numFmtId="0" fontId="25" fillId="0" borderId="61" xfId="4" applyFont="1" applyFill="1" applyBorder="1" applyAlignment="1" applyProtection="1">
      <alignment horizontal="center" vertical="center" wrapText="1"/>
    </xf>
    <xf numFmtId="0" fontId="25" fillId="0" borderId="62" xfId="4" applyFont="1" applyFill="1" applyBorder="1" applyAlignment="1" applyProtection="1">
      <alignment horizontal="center" vertical="center" wrapText="1"/>
    </xf>
    <xf numFmtId="0" fontId="25" fillId="0" borderId="65" xfId="4" applyFont="1" applyFill="1" applyBorder="1" applyAlignment="1" applyProtection="1">
      <alignment horizontal="center" vertical="center" wrapText="1"/>
    </xf>
    <xf numFmtId="0" fontId="25" fillId="0" borderId="0" xfId="4" applyFont="1" applyFill="1" applyBorder="1" applyAlignment="1" applyProtection="1">
      <alignment horizontal="center" vertical="center" wrapText="1"/>
    </xf>
    <xf numFmtId="0" fontId="25" fillId="0" borderId="6" xfId="4" applyFont="1" applyFill="1" applyBorder="1" applyAlignment="1" applyProtection="1">
      <alignment horizontal="center" vertical="center" wrapText="1"/>
    </xf>
    <xf numFmtId="0" fontId="25" fillId="0" borderId="70" xfId="4" applyFont="1" applyFill="1" applyBorder="1" applyAlignment="1" applyProtection="1">
      <alignment horizontal="center" vertical="center" wrapText="1"/>
    </xf>
    <xf numFmtId="0" fontId="25" fillId="0" borderId="71" xfId="4" applyFont="1" applyFill="1" applyBorder="1" applyAlignment="1" applyProtection="1">
      <alignment horizontal="center" vertical="center" wrapText="1"/>
    </xf>
    <xf numFmtId="0" fontId="25" fillId="0" borderId="72" xfId="4" applyFont="1" applyFill="1" applyBorder="1" applyAlignment="1" applyProtection="1">
      <alignment horizontal="center" vertical="center" wrapText="1"/>
    </xf>
    <xf numFmtId="0" fontId="4" fillId="0" borderId="63" xfId="4" applyFill="1" applyBorder="1" applyAlignment="1" applyProtection="1">
      <alignment horizontal="center"/>
    </xf>
    <xf numFmtId="0" fontId="4" fillId="0" borderId="61" xfId="4" applyFill="1" applyBorder="1" applyAlignment="1" applyProtection="1">
      <alignment horizontal="center"/>
    </xf>
    <xf numFmtId="0" fontId="4" fillId="0" borderId="64" xfId="4" applyFill="1" applyBorder="1" applyAlignment="1" applyProtection="1">
      <alignment horizontal="center"/>
    </xf>
    <xf numFmtId="0" fontId="4" fillId="0" borderId="10" xfId="4" applyFill="1" applyBorder="1" applyAlignment="1" applyProtection="1">
      <alignment horizontal="center"/>
    </xf>
    <xf numFmtId="0" fontId="4" fillId="0" borderId="0" xfId="4" applyFill="1" applyBorder="1" applyAlignment="1" applyProtection="1">
      <alignment horizontal="center"/>
    </xf>
    <xf numFmtId="0" fontId="4" fillId="0" borderId="66" xfId="4" applyFill="1" applyBorder="1" applyAlignment="1" applyProtection="1">
      <alignment horizontal="center"/>
    </xf>
    <xf numFmtId="0" fontId="4" fillId="0" borderId="73" xfId="4" applyFill="1" applyBorder="1" applyAlignment="1" applyProtection="1">
      <alignment horizontal="center"/>
    </xf>
    <xf numFmtId="0" fontId="4" fillId="0" borderId="71" xfId="4" applyFill="1" applyBorder="1" applyAlignment="1" applyProtection="1">
      <alignment horizontal="center"/>
    </xf>
    <xf numFmtId="0" fontId="4" fillId="0" borderId="74" xfId="4" applyFill="1" applyBorder="1" applyAlignment="1" applyProtection="1">
      <alignment horizontal="center"/>
    </xf>
    <xf numFmtId="0" fontId="44" fillId="0" borderId="0" xfId="4" applyFont="1" applyFill="1" applyBorder="1" applyAlignment="1" applyProtection="1">
      <alignment horizontal="right" vertical="center"/>
    </xf>
    <xf numFmtId="0" fontId="44" fillId="0" borderId="0" xfId="4" applyFont="1" applyFill="1" applyBorder="1" applyAlignment="1" applyProtection="1">
      <alignment horizontal="left" vertical="center"/>
    </xf>
    <xf numFmtId="166" fontId="44" fillId="0" borderId="0" xfId="4" applyNumberFormat="1" applyFont="1" applyFill="1" applyBorder="1" applyAlignment="1" applyProtection="1">
      <alignment horizontal="center" vertical="center"/>
    </xf>
    <xf numFmtId="0" fontId="3" fillId="0" borderId="112" xfId="4" applyFont="1" applyBorder="1" applyAlignment="1" applyProtection="1">
      <alignment horizontal="left" vertical="center"/>
    </xf>
    <xf numFmtId="0" fontId="3" fillId="0" borderId="9" xfId="4" applyFont="1" applyBorder="1" applyAlignment="1" applyProtection="1">
      <alignment horizontal="left" vertical="center"/>
    </xf>
    <xf numFmtId="0" fontId="3" fillId="0" borderId="18" xfId="4" applyFont="1" applyBorder="1" applyAlignment="1" applyProtection="1">
      <alignment horizontal="left" vertical="center"/>
    </xf>
    <xf numFmtId="0" fontId="3" fillId="0" borderId="113" xfId="4" applyFont="1" applyBorder="1" applyAlignment="1" applyProtection="1">
      <alignment horizontal="left" vertical="center"/>
    </xf>
    <xf numFmtId="0" fontId="3" fillId="0" borderId="114" xfId="4" applyFont="1" applyBorder="1" applyAlignment="1" applyProtection="1">
      <alignment horizontal="left" vertical="center"/>
    </xf>
    <xf numFmtId="0" fontId="3" fillId="0" borderId="115" xfId="4" applyFont="1" applyBorder="1" applyAlignment="1" applyProtection="1">
      <alignment horizontal="left" vertical="center"/>
    </xf>
    <xf numFmtId="0" fontId="3" fillId="0" borderId="8" xfId="4" applyFont="1" applyBorder="1" applyAlignment="1" applyProtection="1">
      <alignment horizontal="center" vertical="center"/>
    </xf>
    <xf numFmtId="0" fontId="3" fillId="0" borderId="9" xfId="4" applyFont="1" applyBorder="1" applyAlignment="1" applyProtection="1">
      <alignment horizontal="center" vertical="center"/>
    </xf>
    <xf numFmtId="0" fontId="3" fillId="0" borderId="18" xfId="4" applyFont="1" applyBorder="1" applyAlignment="1" applyProtection="1">
      <alignment horizontal="center" vertical="center"/>
    </xf>
    <xf numFmtId="0" fontId="3" fillId="0" borderId="116" xfId="4" applyFont="1" applyBorder="1" applyAlignment="1" applyProtection="1">
      <alignment horizontal="center" vertical="center"/>
    </xf>
    <xf numFmtId="0" fontId="3" fillId="0" borderId="114" xfId="4" applyFont="1" applyBorder="1" applyAlignment="1" applyProtection="1">
      <alignment horizontal="center" vertical="center"/>
    </xf>
    <xf numFmtId="0" fontId="3" fillId="0" borderId="115" xfId="4" applyFont="1" applyBorder="1" applyAlignment="1" applyProtection="1">
      <alignment horizontal="center" vertical="center"/>
    </xf>
    <xf numFmtId="0" fontId="3" fillId="0" borderId="103" xfId="0" applyFont="1" applyFill="1" applyBorder="1" applyAlignment="1" applyProtection="1">
      <alignment horizontal="center" vertical="center"/>
      <protection locked="0"/>
    </xf>
    <xf numFmtId="0" fontId="0" fillId="0" borderId="105" xfId="0" applyFill="1" applyBorder="1" applyAlignment="1" applyProtection="1">
      <alignment horizontal="center" vertical="center"/>
      <protection locked="0"/>
    </xf>
    <xf numFmtId="0" fontId="0" fillId="0" borderId="104" xfId="0" applyFill="1" applyBorder="1" applyAlignment="1" applyProtection="1">
      <alignment horizontal="center" vertical="center"/>
      <protection locked="0"/>
    </xf>
    <xf numFmtId="2" fontId="48" fillId="0" borderId="17" xfId="0" applyNumberFormat="1" applyFont="1" applyFill="1" applyBorder="1" applyAlignment="1" applyProtection="1">
      <alignment horizontal="center" vertical="center"/>
    </xf>
    <xf numFmtId="2" fontId="48" fillId="0" borderId="4" xfId="0" applyNumberFormat="1" applyFont="1" applyFill="1" applyBorder="1" applyAlignment="1" applyProtection="1">
      <alignment horizontal="center" vertical="center"/>
    </xf>
    <xf numFmtId="2" fontId="48" fillId="0" borderId="5" xfId="0" applyNumberFormat="1" applyFont="1" applyFill="1" applyBorder="1" applyAlignment="1" applyProtection="1">
      <alignment horizontal="center" vertical="center"/>
    </xf>
    <xf numFmtId="2" fontId="48" fillId="0" borderId="17" xfId="4" applyNumberFormat="1" applyFont="1" applyFill="1" applyBorder="1" applyAlignment="1" applyProtection="1">
      <alignment horizontal="center" vertical="center"/>
    </xf>
    <xf numFmtId="2" fontId="48" fillId="0" borderId="4" xfId="4" applyNumberFormat="1" applyFont="1" applyFill="1" applyBorder="1" applyAlignment="1" applyProtection="1">
      <alignment horizontal="center" vertical="center"/>
    </xf>
    <xf numFmtId="2" fontId="48" fillId="0" borderId="5" xfId="4" applyNumberFormat="1" applyFont="1" applyFill="1" applyBorder="1" applyAlignment="1" applyProtection="1">
      <alignment horizontal="center" vertical="center"/>
    </xf>
    <xf numFmtId="2" fontId="49" fillId="0" borderId="17" xfId="4" applyNumberFormat="1" applyFont="1" applyFill="1" applyBorder="1" applyAlignment="1" applyProtection="1">
      <alignment horizontal="right" vertical="center" indent="1"/>
    </xf>
    <xf numFmtId="2" fontId="49" fillId="0" borderId="4" xfId="4" applyNumberFormat="1" applyFont="1" applyFill="1" applyBorder="1" applyAlignment="1" applyProtection="1">
      <alignment horizontal="right" vertical="center" indent="1"/>
    </xf>
    <xf numFmtId="2" fontId="49" fillId="0" borderId="5" xfId="4" applyNumberFormat="1" applyFont="1" applyFill="1" applyBorder="1" applyAlignment="1" applyProtection="1">
      <alignment horizontal="right" vertical="center" indent="1"/>
    </xf>
    <xf numFmtId="0" fontId="3" fillId="0" borderId="105" xfId="0" applyFont="1" applyFill="1" applyBorder="1" applyAlignment="1" applyProtection="1">
      <alignment horizontal="center" vertical="center"/>
      <protection locked="0"/>
    </xf>
    <xf numFmtId="0" fontId="3" fillId="0" borderId="104" xfId="0" applyFont="1" applyFill="1" applyBorder="1" applyAlignment="1" applyProtection="1">
      <alignment horizontal="center" vertical="center"/>
      <protection locked="0"/>
    </xf>
    <xf numFmtId="2" fontId="3" fillId="0" borderId="17" xfId="0" applyNumberFormat="1" applyFont="1" applyFill="1" applyBorder="1" applyAlignment="1" applyProtection="1">
      <alignment horizontal="center" vertical="center"/>
      <protection locked="0"/>
    </xf>
    <xf numFmtId="2" fontId="3" fillId="0" borderId="4" xfId="0" applyNumberFormat="1" applyFont="1" applyFill="1" applyBorder="1" applyAlignment="1" applyProtection="1">
      <alignment horizontal="center" vertical="center"/>
      <protection locked="0"/>
    </xf>
    <xf numFmtId="2" fontId="3" fillId="0" borderId="5" xfId="0" applyNumberFormat="1" applyFont="1" applyFill="1" applyBorder="1" applyAlignment="1" applyProtection="1">
      <alignment horizontal="center" vertical="center"/>
      <protection locked="0"/>
    </xf>
    <xf numFmtId="0" fontId="3" fillId="0" borderId="31"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8" xfId="0" applyFont="1" applyBorder="1" applyAlignment="1" applyProtection="1">
      <alignment horizontal="left" vertical="center"/>
    </xf>
    <xf numFmtId="0" fontId="4" fillId="0" borderId="125" xfId="4" applyBorder="1" applyAlignment="1" applyProtection="1">
      <alignment horizontal="center" vertical="center"/>
      <protection locked="0"/>
    </xf>
    <xf numFmtId="0" fontId="4" fillId="0" borderId="123" xfId="4" applyBorder="1" applyAlignment="1" applyProtection="1">
      <alignment horizontal="center" vertical="center"/>
      <protection locked="0"/>
    </xf>
    <xf numFmtId="0" fontId="4" fillId="0" borderId="127" xfId="4" applyBorder="1" applyAlignment="1" applyProtection="1">
      <alignment horizontal="center" vertical="center"/>
      <protection locked="0"/>
    </xf>
    <xf numFmtId="0" fontId="4" fillId="0" borderId="128" xfId="4" applyBorder="1" applyAlignment="1" applyProtection="1">
      <alignment horizontal="center" vertical="center"/>
      <protection locked="0"/>
    </xf>
    <xf numFmtId="0" fontId="4" fillId="0" borderId="71" xfId="4" applyBorder="1" applyAlignment="1" applyProtection="1">
      <alignment horizontal="center" vertical="center"/>
      <protection locked="0"/>
    </xf>
    <xf numFmtId="0" fontId="4" fillId="0" borderId="72" xfId="4" applyBorder="1" applyAlignment="1" applyProtection="1">
      <alignment horizontal="center" vertical="center"/>
      <protection locked="0"/>
    </xf>
    <xf numFmtId="14" fontId="4" fillId="0" borderId="8" xfId="4" applyNumberFormat="1" applyBorder="1" applyAlignment="1" applyProtection="1">
      <alignment horizontal="center" vertical="center"/>
      <protection locked="0"/>
    </xf>
    <xf numFmtId="14" fontId="4" fillId="0" borderId="9" xfId="4" applyNumberFormat="1" applyBorder="1" applyAlignment="1" applyProtection="1">
      <alignment horizontal="center" vertical="center"/>
      <protection locked="0"/>
    </xf>
    <xf numFmtId="14" fontId="4" fillId="0" borderId="18" xfId="4" applyNumberFormat="1" applyBorder="1" applyAlignment="1" applyProtection="1">
      <alignment horizontal="center" vertical="center"/>
      <protection locked="0"/>
    </xf>
    <xf numFmtId="14" fontId="4" fillId="0" borderId="116" xfId="4" applyNumberFormat="1" applyBorder="1" applyAlignment="1" applyProtection="1">
      <alignment horizontal="center" vertical="center"/>
      <protection locked="0"/>
    </xf>
    <xf numFmtId="14" fontId="4" fillId="0" borderId="114" xfId="4" applyNumberFormat="1" applyBorder="1" applyAlignment="1" applyProtection="1">
      <alignment horizontal="center" vertical="center"/>
      <protection locked="0"/>
    </xf>
    <xf numFmtId="14" fontId="4" fillId="0" borderId="115" xfId="4" applyNumberFormat="1" applyBorder="1" applyAlignment="1" applyProtection="1">
      <alignment horizontal="center" vertical="center"/>
      <protection locked="0"/>
    </xf>
    <xf numFmtId="0" fontId="4" fillId="0" borderId="8" xfId="4" applyBorder="1" applyAlignment="1" applyProtection="1">
      <alignment horizontal="center" vertical="center"/>
      <protection locked="0"/>
    </xf>
    <xf numFmtId="0" fontId="4" fillId="0" borderId="9" xfId="4" applyBorder="1" applyAlignment="1" applyProtection="1">
      <alignment horizontal="center" vertical="center"/>
      <protection locked="0"/>
    </xf>
    <xf numFmtId="0" fontId="4" fillId="0" borderId="18" xfId="4" applyBorder="1" applyAlignment="1" applyProtection="1">
      <alignment horizontal="center" vertical="center"/>
      <protection locked="0"/>
    </xf>
    <xf numFmtId="0" fontId="4" fillId="0" borderId="116" xfId="4" applyBorder="1" applyAlignment="1" applyProtection="1">
      <alignment horizontal="center" vertical="center"/>
      <protection locked="0"/>
    </xf>
    <xf numFmtId="0" fontId="4" fillId="0" borderId="114" xfId="4" applyBorder="1" applyAlignment="1" applyProtection="1">
      <alignment horizontal="center" vertical="center"/>
      <protection locked="0"/>
    </xf>
    <xf numFmtId="0" fontId="4" fillId="0" borderId="115" xfId="4" applyBorder="1" applyAlignment="1" applyProtection="1">
      <alignment horizontal="center" vertical="center"/>
      <protection locked="0"/>
    </xf>
    <xf numFmtId="0" fontId="3" fillId="0" borderId="8"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27"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28" xfId="0" applyFont="1" applyBorder="1" applyAlignment="1" applyProtection="1">
      <alignment horizontal="left" vertical="top" wrapText="1"/>
    </xf>
    <xf numFmtId="0" fontId="3" fillId="0" borderId="31" xfId="0" applyFont="1" applyBorder="1" applyAlignment="1" applyProtection="1">
      <alignment horizontal="left" vertical="top" wrapText="1"/>
    </xf>
    <xf numFmtId="0" fontId="3" fillId="0" borderId="32"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3" xfId="0" applyFont="1" applyBorder="1" applyAlignment="1" applyProtection="1">
      <alignment horizontal="left" vertical="top" wrapText="1"/>
    </xf>
    <xf numFmtId="0" fontId="10" fillId="0" borderId="8" xfId="4" applyFont="1" applyFill="1" applyBorder="1" applyAlignment="1" applyProtection="1">
      <alignment horizontal="center" vertical="center" wrapText="1"/>
    </xf>
    <xf numFmtId="0" fontId="10" fillId="0" borderId="9" xfId="4" applyFont="1" applyFill="1" applyBorder="1" applyAlignment="1" applyProtection="1">
      <alignment horizontal="center" vertical="center" wrapText="1"/>
    </xf>
    <xf numFmtId="0" fontId="10" fillId="0" borderId="18" xfId="4" applyFont="1" applyFill="1" applyBorder="1" applyAlignment="1" applyProtection="1">
      <alignment horizontal="center" vertical="center" wrapText="1"/>
    </xf>
    <xf numFmtId="0" fontId="10" fillId="0" borderId="10" xfId="4" applyFont="1" applyFill="1" applyBorder="1" applyAlignment="1" applyProtection="1">
      <alignment horizontal="center" vertical="center" wrapText="1"/>
    </xf>
    <xf numFmtId="0" fontId="10" fillId="0" borderId="0" xfId="4" applyFont="1" applyFill="1" applyBorder="1" applyAlignment="1" applyProtection="1">
      <alignment horizontal="center" vertical="center" wrapText="1"/>
    </xf>
    <xf numFmtId="0" fontId="10" fillId="0" borderId="6" xfId="4" applyFont="1" applyFill="1" applyBorder="1" applyAlignment="1" applyProtection="1">
      <alignment horizontal="center" vertical="center" wrapText="1"/>
    </xf>
    <xf numFmtId="0" fontId="10" fillId="0" borderId="0" xfId="4" applyFont="1" applyFill="1" applyBorder="1" applyAlignment="1" applyProtection="1">
      <alignment horizontal="left" vertical="center"/>
    </xf>
    <xf numFmtId="0" fontId="10" fillId="0" borderId="11" xfId="4" applyFont="1" applyFill="1" applyBorder="1" applyAlignment="1" applyProtection="1">
      <alignment horizontal="center" vertical="center" wrapText="1"/>
    </xf>
    <xf numFmtId="0" fontId="10" fillId="0" borderId="7" xfId="4" applyFont="1" applyFill="1" applyBorder="1" applyAlignment="1" applyProtection="1">
      <alignment horizontal="center" vertical="center" wrapText="1"/>
    </xf>
    <xf numFmtId="0" fontId="10" fillId="0" borderId="16" xfId="4" applyFont="1" applyFill="1" applyBorder="1" applyAlignment="1" applyProtection="1">
      <alignment horizontal="center" vertical="center" wrapText="1"/>
    </xf>
    <xf numFmtId="0" fontId="25" fillId="0" borderId="63"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5" fillId="0" borderId="73" xfId="4" applyFont="1" applyFill="1" applyBorder="1" applyAlignment="1" applyProtection="1">
      <alignment horizontal="center" vertical="center" wrapText="1"/>
    </xf>
    <xf numFmtId="0" fontId="24" fillId="0" borderId="60" xfId="4" applyFont="1" applyFill="1" applyBorder="1" applyAlignment="1" applyProtection="1">
      <alignment horizontal="left" vertical="center"/>
    </xf>
    <xf numFmtId="0" fontId="24" fillId="0" borderId="61" xfId="4" applyFont="1" applyFill="1" applyBorder="1" applyAlignment="1" applyProtection="1">
      <alignment horizontal="left" vertical="center"/>
    </xf>
    <xf numFmtId="0" fontId="24" fillId="0" borderId="62" xfId="4" applyFont="1" applyFill="1" applyBorder="1" applyAlignment="1" applyProtection="1">
      <alignment horizontal="left" vertical="center"/>
    </xf>
    <xf numFmtId="0" fontId="24" fillId="0" borderId="75" xfId="4" applyFont="1" applyFill="1" applyBorder="1" applyAlignment="1" applyProtection="1">
      <alignment horizontal="left" vertical="center"/>
    </xf>
    <xf numFmtId="0" fontId="24" fillId="0" borderId="7" xfId="4" applyFont="1" applyFill="1" applyBorder="1" applyAlignment="1" applyProtection="1">
      <alignment horizontal="left" vertical="center"/>
    </xf>
    <xf numFmtId="0" fontId="24" fillId="0" borderId="16" xfId="4" applyFont="1" applyFill="1" applyBorder="1" applyAlignment="1" applyProtection="1">
      <alignment horizontal="left" vertical="center"/>
    </xf>
    <xf numFmtId="0" fontId="24" fillId="0" borderId="76" xfId="4" applyFont="1" applyFill="1" applyBorder="1" applyAlignment="1" applyProtection="1">
      <alignment horizontal="left" vertical="center"/>
    </xf>
    <xf numFmtId="0" fontId="24" fillId="0" borderId="4" xfId="4" applyFont="1" applyFill="1" applyBorder="1" applyAlignment="1" applyProtection="1">
      <alignment horizontal="left" vertical="center"/>
    </xf>
    <xf numFmtId="0" fontId="24" fillId="0" borderId="5" xfId="4" applyFont="1" applyFill="1" applyBorder="1" applyAlignment="1" applyProtection="1">
      <alignment horizontal="left" vertical="center"/>
    </xf>
    <xf numFmtId="0" fontId="7" fillId="0" borderId="76" xfId="4" applyFont="1" applyFill="1" applyBorder="1" applyAlignment="1" applyProtection="1">
      <alignment horizontal="left" vertical="center"/>
    </xf>
    <xf numFmtId="0" fontId="7" fillId="0" borderId="4" xfId="4" applyFont="1" applyFill="1" applyBorder="1" applyAlignment="1" applyProtection="1">
      <alignment horizontal="left" vertical="center"/>
    </xf>
    <xf numFmtId="0" fontId="7" fillId="0" borderId="5" xfId="4" applyFont="1" applyFill="1" applyBorder="1" applyAlignment="1" applyProtection="1">
      <alignment horizontal="left" vertical="center"/>
    </xf>
    <xf numFmtId="0" fontId="10" fillId="0" borderId="63" xfId="4" applyNumberFormat="1" applyFont="1" applyFill="1" applyBorder="1" applyAlignment="1" applyProtection="1">
      <alignment horizontal="left" vertical="center" wrapText="1"/>
      <protection locked="0"/>
    </xf>
    <xf numFmtId="0" fontId="10" fillId="0" borderId="61" xfId="4" applyNumberFormat="1" applyFont="1" applyFill="1" applyBorder="1" applyAlignment="1" applyProtection="1">
      <alignment horizontal="left" vertical="center" wrapText="1"/>
      <protection locked="0"/>
    </xf>
    <xf numFmtId="0" fontId="10" fillId="0" borderId="62" xfId="4" applyNumberFormat="1" applyFont="1" applyFill="1" applyBorder="1" applyAlignment="1" applyProtection="1">
      <alignment horizontal="left" vertical="center" wrapText="1"/>
      <protection locked="0"/>
    </xf>
    <xf numFmtId="0" fontId="10" fillId="0" borderId="11" xfId="4" applyNumberFormat="1" applyFont="1" applyFill="1" applyBorder="1" applyAlignment="1" applyProtection="1">
      <alignment horizontal="left" vertical="center" wrapText="1"/>
      <protection locked="0"/>
    </xf>
    <xf numFmtId="0" fontId="10" fillId="0" borderId="7" xfId="4" applyNumberFormat="1" applyFont="1" applyFill="1" applyBorder="1" applyAlignment="1" applyProtection="1">
      <alignment horizontal="left" vertical="center" wrapText="1"/>
      <protection locked="0"/>
    </xf>
    <xf numFmtId="0" fontId="10" fillId="0" borderId="16" xfId="4" applyNumberFormat="1" applyFont="1" applyFill="1" applyBorder="1" applyAlignment="1" applyProtection="1">
      <alignment horizontal="left" vertical="center" wrapText="1"/>
      <protection locked="0"/>
    </xf>
    <xf numFmtId="0" fontId="10" fillId="0" borderId="17" xfId="4" applyNumberFormat="1" applyFont="1" applyFill="1" applyBorder="1" applyAlignment="1" applyProtection="1">
      <alignment horizontal="left" vertical="center"/>
      <protection locked="0"/>
    </xf>
    <xf numFmtId="0" fontId="10" fillId="0" borderId="4" xfId="4" applyNumberFormat="1" applyFont="1" applyFill="1" applyBorder="1" applyAlignment="1" applyProtection="1">
      <alignment horizontal="left" vertical="center"/>
      <protection locked="0"/>
    </xf>
    <xf numFmtId="0" fontId="10" fillId="0" borderId="5" xfId="4" applyNumberFormat="1" applyFont="1" applyFill="1" applyBorder="1" applyAlignment="1" applyProtection="1">
      <alignment horizontal="left" vertical="center"/>
      <protection locked="0"/>
    </xf>
    <xf numFmtId="0" fontId="10" fillId="0" borderId="26" xfId="4" applyFont="1" applyFill="1" applyBorder="1" applyAlignment="1" applyProtection="1">
      <alignment horizontal="left" vertical="center" wrapText="1"/>
    </xf>
    <xf numFmtId="0" fontId="10" fillId="0" borderId="24" xfId="4" applyFont="1" applyFill="1" applyBorder="1" applyAlignment="1" applyProtection="1">
      <alignment horizontal="left" vertical="center" wrapText="1"/>
    </xf>
    <xf numFmtId="0" fontId="10" fillId="0" borderId="25" xfId="4" applyFont="1" applyFill="1" applyBorder="1" applyAlignment="1" applyProtection="1">
      <alignment horizontal="left" vertical="center" wrapText="1"/>
    </xf>
    <xf numFmtId="0" fontId="10" fillId="0" borderId="34" xfId="4" applyFont="1" applyFill="1" applyBorder="1" applyAlignment="1" applyProtection="1">
      <alignment horizontal="left" vertical="center" wrapText="1"/>
    </xf>
    <xf numFmtId="0" fontId="10" fillId="0" borderId="14" xfId="4" applyFont="1" applyFill="1" applyBorder="1" applyAlignment="1" applyProtection="1">
      <alignment horizontal="left" vertical="center" wrapText="1"/>
    </xf>
    <xf numFmtId="0" fontId="10" fillId="0" borderId="15" xfId="4" applyFont="1" applyFill="1" applyBorder="1" applyAlignment="1" applyProtection="1">
      <alignment horizontal="left" vertical="center" wrapText="1"/>
    </xf>
    <xf numFmtId="165" fontId="10" fillId="0" borderId="26" xfId="4" applyNumberFormat="1" applyFont="1" applyFill="1" applyBorder="1" applyAlignment="1" applyProtection="1">
      <alignment horizontal="left" vertical="center" wrapText="1"/>
    </xf>
    <xf numFmtId="165" fontId="10" fillId="0" borderId="24" xfId="4" applyNumberFormat="1" applyFont="1" applyFill="1" applyBorder="1" applyAlignment="1" applyProtection="1">
      <alignment horizontal="left" vertical="center" wrapText="1"/>
    </xf>
    <xf numFmtId="165" fontId="10" fillId="0" borderId="25" xfId="4" applyNumberFormat="1" applyFont="1" applyFill="1" applyBorder="1" applyAlignment="1" applyProtection="1">
      <alignment horizontal="left" vertical="center" wrapText="1"/>
    </xf>
    <xf numFmtId="165" fontId="10" fillId="0" borderId="34" xfId="4" applyNumberFormat="1" applyFont="1" applyFill="1" applyBorder="1" applyAlignment="1" applyProtection="1">
      <alignment horizontal="left" vertical="center" wrapText="1"/>
    </xf>
    <xf numFmtId="165" fontId="10" fillId="0" borderId="14" xfId="4" applyNumberFormat="1" applyFont="1" applyFill="1" applyBorder="1" applyAlignment="1" applyProtection="1">
      <alignment horizontal="left" vertical="center" wrapText="1"/>
    </xf>
    <xf numFmtId="165" fontId="10" fillId="0" borderId="15" xfId="4" applyNumberFormat="1" applyFont="1" applyFill="1" applyBorder="1" applyAlignment="1" applyProtection="1">
      <alignment horizontal="left" vertical="center" wrapText="1"/>
    </xf>
    <xf numFmtId="165" fontId="10" fillId="0" borderId="8" xfId="4" applyNumberFormat="1" applyFont="1" applyFill="1" applyBorder="1" applyAlignment="1" applyProtection="1">
      <alignment horizontal="left" vertical="center" wrapText="1"/>
    </xf>
    <xf numFmtId="165" fontId="10" fillId="0" borderId="9" xfId="4" applyNumberFormat="1" applyFont="1" applyFill="1" applyBorder="1" applyAlignment="1" applyProtection="1">
      <alignment horizontal="left" vertical="center" wrapText="1"/>
    </xf>
    <xf numFmtId="165" fontId="10" fillId="0" borderId="18" xfId="4" applyNumberFormat="1" applyFont="1" applyFill="1" applyBorder="1" applyAlignment="1" applyProtection="1">
      <alignment horizontal="left" vertical="center" wrapText="1"/>
    </xf>
    <xf numFmtId="165" fontId="10" fillId="0" borderId="11" xfId="4" applyNumberFormat="1" applyFont="1" applyFill="1" applyBorder="1" applyAlignment="1" applyProtection="1">
      <alignment horizontal="left" vertical="center" wrapText="1"/>
    </xf>
    <xf numFmtId="165" fontId="10" fillId="0" borderId="7" xfId="4" applyNumberFormat="1" applyFont="1" applyFill="1" applyBorder="1" applyAlignment="1" applyProtection="1">
      <alignment horizontal="left" vertical="center" wrapText="1"/>
    </xf>
    <xf numFmtId="165" fontId="10" fillId="0" borderId="16" xfId="4" applyNumberFormat="1" applyFont="1" applyFill="1" applyBorder="1" applyAlignment="1" applyProtection="1">
      <alignment horizontal="left" vertical="center" wrapText="1"/>
    </xf>
    <xf numFmtId="0" fontId="3" fillId="0" borderId="122" xfId="4" applyFont="1" applyFill="1" applyBorder="1" applyAlignment="1" applyProtection="1">
      <alignment horizontal="left" vertical="center"/>
    </xf>
    <xf numFmtId="0" fontId="3" fillId="0" borderId="123" xfId="4" applyFont="1" applyFill="1" applyBorder="1" applyAlignment="1" applyProtection="1">
      <alignment horizontal="left" vertical="center"/>
    </xf>
    <xf numFmtId="0" fontId="3" fillId="0" borderId="124" xfId="4" applyFont="1" applyFill="1" applyBorder="1" applyAlignment="1" applyProtection="1">
      <alignment horizontal="left" vertical="center"/>
    </xf>
    <xf numFmtId="0" fontId="3" fillId="0" borderId="80" xfId="4" applyFont="1" applyFill="1" applyBorder="1" applyAlignment="1" applyProtection="1">
      <alignment horizontal="left" vertical="center"/>
    </xf>
    <xf numFmtId="0" fontId="3" fillId="0" borderId="71" xfId="4" applyFont="1" applyFill="1" applyBorder="1" applyAlignment="1" applyProtection="1">
      <alignment horizontal="left" vertical="center"/>
    </xf>
    <xf numFmtId="0" fontId="3" fillId="0" borderId="130" xfId="4" applyFont="1" applyFill="1" applyBorder="1" applyAlignment="1" applyProtection="1">
      <alignment horizontal="left" vertical="center"/>
    </xf>
    <xf numFmtId="0" fontId="57" fillId="0" borderId="0" xfId="4" applyFont="1" applyAlignment="1" applyProtection="1">
      <alignment horizontal="left" vertical="center" wrapText="1"/>
    </xf>
    <xf numFmtId="0" fontId="10" fillId="0" borderId="132" xfId="4" applyFont="1" applyBorder="1" applyAlignment="1" applyProtection="1">
      <alignment horizontal="left" vertical="center"/>
    </xf>
    <xf numFmtId="0" fontId="10" fillId="0" borderId="9" xfId="4" applyFont="1" applyBorder="1" applyAlignment="1" applyProtection="1">
      <alignment horizontal="left" vertical="center"/>
    </xf>
    <xf numFmtId="0" fontId="10" fillId="0" borderId="38" xfId="4" applyFont="1" applyBorder="1" applyAlignment="1" applyProtection="1">
      <alignment horizontal="left" vertical="center"/>
    </xf>
    <xf numFmtId="0" fontId="10" fillId="0" borderId="1" xfId="4" applyFont="1" applyBorder="1" applyAlignment="1" applyProtection="1">
      <alignment horizontal="left" vertical="center"/>
    </xf>
    <xf numFmtId="0" fontId="10" fillId="0" borderId="133" xfId="4" applyFont="1" applyBorder="1" applyAlignment="1" applyProtection="1">
      <alignment horizontal="center" vertical="center"/>
    </xf>
    <xf numFmtId="0" fontId="10" fillId="0" borderId="59" xfId="4" applyFont="1" applyBorder="1" applyAlignment="1" applyProtection="1">
      <alignment horizontal="center" vertical="center"/>
    </xf>
    <xf numFmtId="164" fontId="3" fillId="0" borderId="26" xfId="4" applyNumberFormat="1" applyFont="1" applyBorder="1" applyAlignment="1" applyProtection="1">
      <alignment horizontal="center" vertical="center"/>
    </xf>
    <xf numFmtId="164" fontId="3" fillId="0" borderId="25" xfId="4" applyNumberFormat="1" applyFont="1" applyBorder="1" applyAlignment="1" applyProtection="1">
      <alignment horizontal="center" vertical="center"/>
    </xf>
    <xf numFmtId="164" fontId="3" fillId="0" borderId="3" xfId="4" applyNumberFormat="1" applyFont="1" applyBorder="1" applyAlignment="1" applyProtection="1">
      <alignment horizontal="center" vertical="center"/>
    </xf>
    <xf numFmtId="164" fontId="3" fillId="0" borderId="13" xfId="4" applyNumberFormat="1" applyFont="1" applyBorder="1" applyAlignment="1" applyProtection="1">
      <alignment horizontal="center" vertical="center"/>
    </xf>
    <xf numFmtId="0" fontId="4" fillId="0" borderId="8" xfId="4" applyBorder="1" applyAlignment="1" applyProtection="1">
      <alignment horizontal="center" vertical="center"/>
    </xf>
    <xf numFmtId="0" fontId="4" fillId="0" borderId="18" xfId="4" applyBorder="1" applyAlignment="1" applyProtection="1">
      <alignment horizontal="center" vertical="center"/>
    </xf>
    <xf numFmtId="0" fontId="4" fillId="0" borderId="27" xfId="4" applyBorder="1" applyAlignment="1" applyProtection="1">
      <alignment horizontal="center" vertical="center"/>
    </xf>
    <xf numFmtId="0" fontId="4" fillId="0" borderId="28" xfId="4" applyBorder="1" applyAlignment="1" applyProtection="1">
      <alignment horizontal="center" vertical="center"/>
    </xf>
    <xf numFmtId="0" fontId="10" fillId="0" borderId="9" xfId="0" applyFont="1" applyFill="1" applyBorder="1" applyAlignment="1" applyProtection="1">
      <alignment horizontal="left" vertical="center" wrapText="1"/>
    </xf>
    <xf numFmtId="0" fontId="10" fillId="0" borderId="117"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18" xfId="0" applyFont="1" applyFill="1" applyBorder="1" applyAlignment="1" applyProtection="1">
      <alignment horizontal="left" vertical="center" wrapText="1"/>
    </xf>
    <xf numFmtId="0" fontId="10" fillId="0" borderId="23" xfId="4" applyFont="1" applyBorder="1" applyAlignment="1" applyProtection="1">
      <alignment horizontal="center" vertical="center"/>
    </xf>
    <xf numFmtId="0" fontId="10" fillId="0" borderId="36" xfId="4" applyFont="1" applyBorder="1" applyAlignment="1" applyProtection="1">
      <alignment horizontal="center" vertical="center"/>
    </xf>
    <xf numFmtId="0" fontId="10" fillId="0" borderId="32" xfId="0" applyFont="1" applyFill="1" applyBorder="1" applyAlignment="1" applyProtection="1">
      <alignment horizontal="left" vertical="center"/>
    </xf>
    <xf numFmtId="0" fontId="10" fillId="0" borderId="119" xfId="0" applyFont="1" applyFill="1" applyBorder="1" applyAlignment="1" applyProtection="1">
      <alignment horizontal="left" vertical="center"/>
    </xf>
    <xf numFmtId="0" fontId="10" fillId="0" borderId="1" xfId="0" applyFont="1" applyFill="1" applyBorder="1" applyAlignment="1" applyProtection="1">
      <alignment horizontal="left" vertical="center"/>
    </xf>
    <xf numFmtId="0" fontId="10" fillId="0" borderId="118" xfId="0" applyFont="1" applyFill="1" applyBorder="1" applyAlignment="1" applyProtection="1">
      <alignment horizontal="left" vertical="center"/>
    </xf>
    <xf numFmtId="0" fontId="10" fillId="0" borderId="2" xfId="0" applyFont="1" applyFill="1" applyBorder="1" applyAlignment="1" applyProtection="1">
      <alignment horizontal="left" vertical="center" wrapText="1"/>
    </xf>
    <xf numFmtId="0" fontId="10" fillId="0" borderId="120" xfId="0" applyFont="1" applyFill="1" applyBorder="1" applyAlignment="1" applyProtection="1">
      <alignment horizontal="left" vertical="center" wrapText="1"/>
    </xf>
    <xf numFmtId="0" fontId="10" fillId="0" borderId="2" xfId="4" applyFont="1" applyBorder="1" applyAlignment="1" applyProtection="1">
      <alignment horizontal="left" vertical="center"/>
    </xf>
    <xf numFmtId="0" fontId="10" fillId="0" borderId="13" xfId="4" applyFont="1" applyBorder="1" applyAlignment="1" applyProtection="1">
      <alignment horizontal="left" vertical="center"/>
    </xf>
    <xf numFmtId="0" fontId="10" fillId="0" borderId="14" xfId="4" applyFont="1" applyBorder="1" applyAlignment="1" applyProtection="1">
      <alignment horizontal="left" vertical="center"/>
    </xf>
    <xf numFmtId="0" fontId="10" fillId="0" borderId="15" xfId="4" applyFont="1" applyBorder="1" applyAlignment="1" applyProtection="1">
      <alignment horizontal="left" vertical="center"/>
    </xf>
    <xf numFmtId="0" fontId="10" fillId="0" borderId="40" xfId="4" applyFont="1" applyBorder="1" applyAlignment="1" applyProtection="1">
      <alignment horizontal="left" vertical="center"/>
    </xf>
    <xf numFmtId="0" fontId="10" fillId="0" borderId="32" xfId="4" applyFont="1" applyBorder="1" applyAlignment="1" applyProtection="1">
      <alignment horizontal="left" vertical="center"/>
    </xf>
    <xf numFmtId="0" fontId="10" fillId="0" borderId="33" xfId="4" applyFont="1" applyBorder="1" applyAlignment="1" applyProtection="1">
      <alignment horizontal="left" vertical="center"/>
    </xf>
    <xf numFmtId="0" fontId="10" fillId="0" borderId="28" xfId="4" applyFont="1" applyBorder="1" applyAlignment="1" applyProtection="1">
      <alignment horizontal="left" vertical="center"/>
    </xf>
    <xf numFmtId="0" fontId="7" fillId="0" borderId="40" xfId="4" applyFont="1" applyBorder="1" applyAlignment="1" applyProtection="1">
      <alignment horizontal="left" vertical="center" wrapText="1"/>
    </xf>
    <xf numFmtId="0" fontId="7" fillId="0" borderId="32" xfId="4" applyFont="1" applyBorder="1" applyAlignment="1" applyProtection="1">
      <alignment horizontal="left" vertical="center" wrapText="1"/>
    </xf>
    <xf numFmtId="0" fontId="7" fillId="0" borderId="33" xfId="4" applyFont="1" applyBorder="1" applyAlignment="1" applyProtection="1">
      <alignment horizontal="left" vertical="center" wrapText="1"/>
    </xf>
    <xf numFmtId="0" fontId="7" fillId="0" borderId="38" xfId="4" applyFont="1" applyBorder="1" applyAlignment="1" applyProtection="1">
      <alignment horizontal="left" vertical="center" wrapText="1"/>
    </xf>
    <xf numFmtId="0" fontId="7" fillId="0" borderId="1" xfId="4" applyFont="1" applyBorder="1" applyAlignment="1" applyProtection="1">
      <alignment horizontal="left" vertical="center" wrapText="1"/>
    </xf>
    <xf numFmtId="0" fontId="7" fillId="0" borderId="28" xfId="4" applyFont="1" applyBorder="1" applyAlignment="1" applyProtection="1">
      <alignment horizontal="left" vertical="center" wrapText="1"/>
    </xf>
    <xf numFmtId="0" fontId="10" fillId="0" borderId="58" xfId="4"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164" fontId="48" fillId="0" borderId="22" xfId="4" applyNumberFormat="1" applyFont="1" applyFill="1" applyBorder="1" applyAlignment="1" applyProtection="1">
      <alignment horizontal="center"/>
    </xf>
    <xf numFmtId="0" fontId="10" fillId="0" borderId="33" xfId="4" applyFont="1" applyBorder="1" applyAlignment="1" applyProtection="1">
      <alignment horizontal="center" vertical="center"/>
    </xf>
    <xf numFmtId="0" fontId="10" fillId="0" borderId="77" xfId="4" applyFont="1" applyBorder="1" applyAlignment="1" applyProtection="1">
      <alignment horizontal="center" vertical="center"/>
    </xf>
    <xf numFmtId="0" fontId="29" fillId="3" borderId="103" xfId="4" applyFont="1" applyFill="1" applyBorder="1" applyAlignment="1" applyProtection="1">
      <alignment horizontal="center" vertical="center"/>
      <protection locked="0"/>
    </xf>
    <xf numFmtId="0" fontId="29" fillId="3" borderId="104" xfId="4" applyFont="1" applyFill="1" applyBorder="1" applyAlignment="1" applyProtection="1">
      <alignment horizontal="center" vertical="center"/>
      <protection locked="0"/>
    </xf>
    <xf numFmtId="0" fontId="28" fillId="0" borderId="32" xfId="0" applyFont="1" applyBorder="1" applyAlignment="1" applyProtection="1">
      <alignment horizontal="center" vertical="center"/>
    </xf>
    <xf numFmtId="0" fontId="28" fillId="0" borderId="33"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16" xfId="0" applyFont="1" applyBorder="1" applyAlignment="1" applyProtection="1">
      <alignment horizontal="center" vertical="center"/>
    </xf>
    <xf numFmtId="164" fontId="48" fillId="0" borderId="31" xfId="4" applyNumberFormat="1" applyFont="1" applyFill="1" applyBorder="1" applyAlignment="1" applyProtection="1">
      <alignment horizontal="center"/>
    </xf>
    <xf numFmtId="164" fontId="48" fillId="0" borderId="33" xfId="4" applyNumberFormat="1" applyFont="1" applyFill="1" applyBorder="1" applyAlignment="1" applyProtection="1">
      <alignment horizontal="center"/>
    </xf>
    <xf numFmtId="0" fontId="10" fillId="0" borderId="14" xfId="4" applyFont="1" applyBorder="1" applyAlignment="1" applyProtection="1">
      <alignment horizontal="center"/>
    </xf>
    <xf numFmtId="0" fontId="10" fillId="0" borderId="15" xfId="4" applyFont="1" applyBorder="1" applyAlignment="1" applyProtection="1">
      <alignment horizontal="center"/>
    </xf>
    <xf numFmtId="164" fontId="48" fillId="0" borderId="31" xfId="4" applyNumberFormat="1" applyFont="1" applyFill="1" applyBorder="1" applyAlignment="1" applyProtection="1">
      <alignment horizontal="center" vertical="center"/>
    </xf>
    <xf numFmtId="164" fontId="48" fillId="0" borderId="33" xfId="4" applyNumberFormat="1" applyFont="1" applyFill="1" applyBorder="1" applyAlignment="1" applyProtection="1">
      <alignment horizontal="center" vertical="center"/>
    </xf>
    <xf numFmtId="164" fontId="48" fillId="0" borderId="27" xfId="4" applyNumberFormat="1" applyFont="1" applyFill="1" applyBorder="1" applyAlignment="1" applyProtection="1">
      <alignment horizontal="center" vertical="center"/>
    </xf>
    <xf numFmtId="164" fontId="48" fillId="0" borderId="28" xfId="4" applyNumberFormat="1" applyFont="1" applyFill="1" applyBorder="1" applyAlignment="1" applyProtection="1">
      <alignment horizontal="center" vertical="center"/>
    </xf>
    <xf numFmtId="164" fontId="48" fillId="0" borderId="27" xfId="0" applyNumberFormat="1" applyFont="1" applyFill="1" applyBorder="1" applyAlignment="1" applyProtection="1">
      <alignment horizontal="center" vertical="center"/>
    </xf>
    <xf numFmtId="0" fontId="53" fillId="0" borderId="28" xfId="0" applyFont="1" applyFill="1" applyBorder="1" applyAlignment="1" applyProtection="1">
      <alignment horizontal="center" vertical="center"/>
    </xf>
    <xf numFmtId="0" fontId="7" fillId="0" borderId="14" xfId="4" applyFont="1" applyBorder="1" applyAlignment="1" applyProtection="1">
      <alignment horizontal="left" vertical="center"/>
    </xf>
    <xf numFmtId="0" fontId="7" fillId="0" borderId="15" xfId="4" applyFont="1" applyBorder="1" applyAlignment="1" applyProtection="1">
      <alignment horizontal="left" vertical="center"/>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7" fillId="0" borderId="2" xfId="4" applyFont="1" applyBorder="1" applyAlignment="1" applyProtection="1">
      <alignment horizontal="center" vertical="center"/>
    </xf>
    <xf numFmtId="0" fontId="7" fillId="0" borderId="13" xfId="4" applyFont="1" applyBorder="1" applyAlignment="1" applyProtection="1">
      <alignment horizontal="center" vertical="center"/>
    </xf>
    <xf numFmtId="164" fontId="3" fillId="0" borderId="103" xfId="0" applyNumberFormat="1" applyFont="1" applyFill="1" applyBorder="1" applyAlignment="1" applyProtection="1">
      <alignment horizontal="center" vertical="center"/>
      <protection locked="0"/>
    </xf>
    <xf numFmtId="0" fontId="7" fillId="0" borderId="3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10" fillId="0" borderId="37" xfId="4" applyFont="1" applyBorder="1" applyAlignment="1" applyProtection="1">
      <alignment horizontal="center" vertical="center"/>
    </xf>
    <xf numFmtId="0" fontId="10" fillId="0" borderId="12" xfId="4" applyFont="1" applyBorder="1" applyAlignment="1" applyProtection="1">
      <alignment horizontal="left" vertical="center"/>
    </xf>
    <xf numFmtId="0" fontId="10" fillId="0" borderId="39" xfId="4" applyFont="1" applyBorder="1" applyAlignment="1" applyProtection="1">
      <alignment horizontal="left" vertical="center"/>
    </xf>
    <xf numFmtId="0" fontId="3" fillId="0" borderId="3" xfId="4" applyFont="1" applyBorder="1" applyAlignment="1" applyProtection="1">
      <alignment horizontal="center" vertical="center" wrapText="1"/>
    </xf>
    <xf numFmtId="0" fontId="3" fillId="0" borderId="2" xfId="4" applyFont="1" applyBorder="1" applyAlignment="1" applyProtection="1">
      <alignment horizontal="center" vertical="center" wrapText="1"/>
    </xf>
    <xf numFmtId="0" fontId="3" fillId="0" borderId="10" xfId="4" applyFont="1" applyBorder="1" applyAlignment="1" applyProtection="1">
      <alignment horizontal="center" vertical="center" wrapText="1"/>
    </xf>
    <xf numFmtId="0" fontId="3" fillId="0" borderId="0" xfId="4" applyFont="1" applyBorder="1" applyAlignment="1" applyProtection="1">
      <alignment horizontal="center" vertical="center" wrapText="1"/>
    </xf>
    <xf numFmtId="0" fontId="7" fillId="0" borderId="58" xfId="4" applyFont="1" applyBorder="1" applyAlignment="1" applyProtection="1">
      <alignment horizontal="center" vertical="center"/>
    </xf>
    <xf numFmtId="0" fontId="7" fillId="0" borderId="59" xfId="4" applyFont="1" applyBorder="1" applyAlignment="1" applyProtection="1">
      <alignment horizontal="center" vertical="center"/>
    </xf>
    <xf numFmtId="0" fontId="10" fillId="0" borderId="57" xfId="4" applyFont="1" applyBorder="1" applyAlignment="1" applyProtection="1">
      <alignment horizontal="left"/>
    </xf>
    <xf numFmtId="0" fontId="10" fillId="0" borderId="24" xfId="4" applyFont="1" applyBorder="1" applyAlignment="1" applyProtection="1">
      <alignment horizontal="left"/>
    </xf>
    <xf numFmtId="0" fontId="10" fillId="0" borderId="24" xfId="4" applyFont="1" applyBorder="1" applyAlignment="1" applyProtection="1">
      <alignment horizontal="center"/>
    </xf>
    <xf numFmtId="0" fontId="10" fillId="0" borderId="25" xfId="4" applyFont="1" applyBorder="1" applyAlignment="1" applyProtection="1">
      <alignment horizontal="center"/>
    </xf>
    <xf numFmtId="0" fontId="10" fillId="0" borderId="3" xfId="0" applyFont="1" applyBorder="1" applyAlignment="1" applyProtection="1">
      <alignment horizontal="center" vertical="center"/>
    </xf>
    <xf numFmtId="0" fontId="3" fillId="0" borderId="24" xfId="4" applyFont="1" applyBorder="1" applyAlignment="1" applyProtection="1">
      <alignment horizontal="center" vertical="center" wrapText="1"/>
      <protection locked="0"/>
    </xf>
    <xf numFmtId="0" fontId="3" fillId="0" borderId="25" xfId="4" applyFont="1" applyBorder="1" applyAlignment="1" applyProtection="1">
      <alignment horizontal="center" vertical="center" wrapText="1"/>
      <protection locked="0"/>
    </xf>
    <xf numFmtId="0" fontId="7" fillId="0" borderId="31" xfId="4" applyFont="1" applyBorder="1" applyAlignment="1" applyProtection="1">
      <alignment horizontal="center" vertical="center"/>
    </xf>
    <xf numFmtId="0" fontId="7" fillId="0" borderId="33" xfId="4" applyFont="1" applyBorder="1" applyAlignment="1" applyProtection="1">
      <alignment horizontal="center" vertical="center"/>
    </xf>
    <xf numFmtId="0" fontId="7" fillId="0" borderId="27" xfId="4" applyFont="1" applyBorder="1" applyAlignment="1" applyProtection="1">
      <alignment horizontal="center" vertical="center"/>
    </xf>
    <xf numFmtId="0" fontId="7" fillId="0" borderId="28" xfId="4" applyFont="1" applyBorder="1" applyAlignment="1" applyProtection="1">
      <alignment horizontal="center" vertical="center"/>
    </xf>
    <xf numFmtId="0" fontId="28" fillId="0" borderId="1"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103" xfId="4" applyFont="1" applyBorder="1" applyAlignment="1" applyProtection="1">
      <alignment horizontal="center" vertical="center"/>
      <protection locked="0"/>
    </xf>
    <xf numFmtId="0" fontId="28" fillId="0" borderId="104" xfId="4" applyFont="1" applyBorder="1" applyAlignment="1" applyProtection="1">
      <alignment horizontal="center" vertical="center"/>
      <protection locked="0"/>
    </xf>
    <xf numFmtId="0" fontId="3" fillId="0" borderId="14" xfId="4" applyFont="1" applyBorder="1" applyAlignment="1" applyProtection="1">
      <alignment horizontal="center" vertical="center" wrapText="1"/>
      <protection locked="0"/>
    </xf>
    <xf numFmtId="0" fontId="3" fillId="0" borderId="15" xfId="4" applyFont="1" applyBorder="1" applyAlignment="1" applyProtection="1">
      <alignment horizontal="center" vertical="center" wrapText="1"/>
      <protection locked="0"/>
    </xf>
    <xf numFmtId="0" fontId="2" fillId="0" borderId="31" xfId="4" applyFont="1" applyBorder="1" applyAlignment="1" applyProtection="1">
      <alignment horizontal="left" vertical="center"/>
    </xf>
    <xf numFmtId="0" fontId="2" fillId="0" borderId="32" xfId="4" applyFont="1" applyBorder="1" applyAlignment="1" applyProtection="1">
      <alignment horizontal="left" vertical="center"/>
    </xf>
    <xf numFmtId="0" fontId="2" fillId="0" borderId="27" xfId="4" applyFont="1" applyBorder="1" applyAlignment="1" applyProtection="1">
      <alignment horizontal="left" vertical="center"/>
    </xf>
    <xf numFmtId="0" fontId="2" fillId="0" borderId="1" xfId="4" applyFont="1" applyBorder="1" applyAlignment="1" applyProtection="1">
      <alignment horizontal="left" vertical="center"/>
    </xf>
    <xf numFmtId="0" fontId="42" fillId="0" borderId="9" xfId="0" applyFont="1" applyBorder="1" applyAlignment="1" applyProtection="1">
      <alignment horizontal="center" vertical="center"/>
    </xf>
    <xf numFmtId="0" fontId="42" fillId="0" borderId="18" xfId="0" applyFont="1" applyBorder="1" applyAlignment="1" applyProtection="1">
      <alignment horizontal="center" vertical="center"/>
    </xf>
    <xf numFmtId="0" fontId="42" fillId="0" borderId="1" xfId="0" applyFont="1" applyBorder="1" applyAlignment="1" applyProtection="1">
      <alignment horizontal="center" vertical="center"/>
    </xf>
    <xf numFmtId="0" fontId="42" fillId="0" borderId="28" xfId="0" applyFont="1" applyBorder="1" applyAlignment="1" applyProtection="1">
      <alignment horizontal="center" vertical="center"/>
    </xf>
    <xf numFmtId="0" fontId="42" fillId="0" borderId="32" xfId="0" applyFont="1" applyBorder="1" applyAlignment="1" applyProtection="1">
      <alignment horizontal="center" vertical="center"/>
    </xf>
    <xf numFmtId="0" fontId="42" fillId="0" borderId="33" xfId="0" applyFont="1" applyBorder="1" applyAlignment="1" applyProtection="1">
      <alignment horizontal="center" vertical="center"/>
    </xf>
    <xf numFmtId="0" fontId="42" fillId="0" borderId="7" xfId="0" applyFont="1" applyBorder="1" applyAlignment="1" applyProtection="1">
      <alignment horizontal="center" vertical="center"/>
    </xf>
    <xf numFmtId="0" fontId="42" fillId="0" borderId="16" xfId="0" applyFont="1" applyBorder="1" applyAlignment="1" applyProtection="1">
      <alignment horizontal="center" vertical="center"/>
    </xf>
    <xf numFmtId="0" fontId="2" fillId="0" borderId="119" xfId="4" applyFont="1" applyBorder="1" applyAlignment="1" applyProtection="1">
      <alignment horizontal="left" vertical="center"/>
    </xf>
    <xf numFmtId="0" fontId="2" fillId="0" borderId="11" xfId="4" applyFont="1" applyBorder="1" applyAlignment="1" applyProtection="1">
      <alignment horizontal="left" vertical="center"/>
    </xf>
    <xf numFmtId="0" fontId="2" fillId="0" borderId="7" xfId="4" applyFont="1" applyBorder="1" applyAlignment="1" applyProtection="1">
      <alignment horizontal="left" vertical="center"/>
    </xf>
    <xf numFmtId="0" fontId="2" fillId="0" borderId="121" xfId="4" applyFont="1" applyBorder="1" applyAlignment="1" applyProtection="1">
      <alignment horizontal="left" vertical="center"/>
    </xf>
    <xf numFmtId="0" fontId="2" fillId="0" borderId="8" xfId="4" applyFont="1" applyBorder="1" applyAlignment="1" applyProtection="1">
      <alignment vertical="center"/>
    </xf>
    <xf numFmtId="0" fontId="2" fillId="0" borderId="9" xfId="4" applyFont="1" applyBorder="1" applyAlignment="1" applyProtection="1">
      <alignment vertical="center"/>
    </xf>
    <xf numFmtId="0" fontId="2" fillId="0" borderId="117" xfId="4" applyFont="1" applyBorder="1" applyAlignment="1" applyProtection="1">
      <alignment vertical="center"/>
    </xf>
    <xf numFmtId="0" fontId="2" fillId="0" borderId="27" xfId="4" applyFont="1" applyBorder="1" applyAlignment="1" applyProtection="1">
      <alignment vertical="center"/>
    </xf>
    <xf numFmtId="0" fontId="2" fillId="0" borderId="1" xfId="4" applyFont="1" applyBorder="1" applyAlignment="1" applyProtection="1">
      <alignment vertical="center"/>
    </xf>
    <xf numFmtId="0" fontId="2" fillId="0" borderId="118" xfId="4" applyFont="1" applyBorder="1" applyAlignment="1" applyProtection="1">
      <alignment vertical="center"/>
    </xf>
    <xf numFmtId="0" fontId="4" fillId="0" borderId="32" xfId="4" applyBorder="1" applyAlignment="1" applyProtection="1">
      <alignment horizontal="center" vertical="center"/>
    </xf>
    <xf numFmtId="0" fontId="4" fillId="0" borderId="33" xfId="4" applyBorder="1" applyAlignment="1" applyProtection="1">
      <alignment horizontal="center" vertical="center"/>
    </xf>
    <xf numFmtId="0" fontId="4" fillId="0" borderId="1" xfId="4" applyBorder="1" applyAlignment="1" applyProtection="1">
      <alignment horizontal="center" vertical="center"/>
    </xf>
    <xf numFmtId="164" fontId="48" fillId="0" borderId="3" xfId="4" applyNumberFormat="1" applyFont="1" applyFill="1" applyBorder="1" applyAlignment="1" applyProtection="1">
      <alignment horizontal="center" vertical="center" wrapText="1"/>
    </xf>
    <xf numFmtId="164" fontId="48" fillId="0" borderId="13" xfId="4" applyNumberFormat="1" applyFont="1" applyFill="1" applyBorder="1" applyAlignment="1" applyProtection="1">
      <alignment horizontal="center" vertical="center" wrapText="1"/>
    </xf>
    <xf numFmtId="164" fontId="48" fillId="0" borderId="134" xfId="4" applyNumberFormat="1" applyFont="1" applyFill="1" applyBorder="1" applyAlignment="1" applyProtection="1">
      <alignment horizontal="center" vertical="center" wrapText="1"/>
    </xf>
    <xf numFmtId="164" fontId="48" fillId="0" borderId="135" xfId="4" applyNumberFormat="1" applyFont="1" applyFill="1" applyBorder="1" applyAlignment="1" applyProtection="1">
      <alignment horizontal="center" vertical="center" wrapText="1"/>
    </xf>
    <xf numFmtId="0" fontId="7" fillId="8" borderId="8" xfId="4" applyFont="1" applyFill="1" applyBorder="1" applyAlignment="1" applyProtection="1">
      <alignment horizontal="center" vertical="center" wrapText="1"/>
    </xf>
    <xf numFmtId="0" fontId="7" fillId="8" borderId="9" xfId="4" applyFont="1" applyFill="1" applyBorder="1" applyAlignment="1" applyProtection="1">
      <alignment horizontal="center" vertical="center" wrapText="1"/>
    </xf>
    <xf numFmtId="0" fontId="7" fillId="8" borderId="18" xfId="4" applyFont="1" applyFill="1" applyBorder="1" applyAlignment="1" applyProtection="1">
      <alignment horizontal="center" vertical="center" wrapText="1"/>
    </xf>
    <xf numFmtId="0" fontId="7" fillId="8" borderId="11" xfId="4" applyFont="1" applyFill="1" applyBorder="1" applyAlignment="1" applyProtection="1">
      <alignment horizontal="center" vertical="center" wrapText="1"/>
    </xf>
    <xf numFmtId="0" fontId="7" fillId="8" borderId="7" xfId="4" applyFont="1" applyFill="1" applyBorder="1" applyAlignment="1" applyProtection="1">
      <alignment horizontal="center" vertical="center" wrapText="1"/>
    </xf>
    <xf numFmtId="0" fontId="7" fillId="8" borderId="16" xfId="4" applyFont="1" applyFill="1" applyBorder="1" applyAlignment="1" applyProtection="1">
      <alignment horizontal="center" vertical="center" wrapText="1"/>
    </xf>
    <xf numFmtId="164" fontId="3" fillId="0" borderId="106" xfId="0" applyNumberFormat="1" applyFont="1" applyFill="1" applyBorder="1" applyAlignment="1" applyProtection="1">
      <alignment horizontal="center" vertical="center" wrapText="1"/>
      <protection locked="0"/>
    </xf>
    <xf numFmtId="164" fontId="3" fillId="0" borderId="107" xfId="0" applyNumberFormat="1" applyFont="1" applyFill="1" applyBorder="1" applyAlignment="1" applyProtection="1">
      <alignment horizontal="center" vertical="center" wrapText="1"/>
      <protection locked="0"/>
    </xf>
    <xf numFmtId="164" fontId="48" fillId="0" borderId="29" xfId="0" applyNumberFormat="1" applyFont="1" applyFill="1" applyBorder="1" applyAlignment="1" applyProtection="1">
      <alignment horizontal="center" vertical="center"/>
    </xf>
    <xf numFmtId="0" fontId="10" fillId="0" borderId="24" xfId="0" applyFont="1" applyBorder="1" applyAlignment="1" applyProtection="1">
      <alignment horizontal="left" vertical="center"/>
    </xf>
    <xf numFmtId="0" fontId="10" fillId="0" borderId="24"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164" fontId="3" fillId="0" borderId="104" xfId="0" applyNumberFormat="1" applyFont="1" applyFill="1" applyBorder="1" applyAlignment="1" applyProtection="1">
      <alignment horizontal="center" vertical="center"/>
      <protection locked="0"/>
    </xf>
    <xf numFmtId="0" fontId="3" fillId="0" borderId="103" xfId="4" applyFont="1" applyBorder="1" applyAlignment="1" applyProtection="1">
      <alignment horizontal="center" vertical="center" wrapText="1"/>
      <protection locked="0"/>
    </xf>
    <xf numFmtId="0" fontId="3" fillId="0" borderId="104" xfId="4" applyFont="1" applyBorder="1" applyAlignment="1" applyProtection="1">
      <alignment horizontal="center" vertical="center" wrapText="1"/>
      <protection locked="0"/>
    </xf>
    <xf numFmtId="0" fontId="10" fillId="0" borderId="32" xfId="4" applyFont="1" applyBorder="1" applyAlignment="1" applyProtection="1">
      <alignment horizontal="center" vertical="center" wrapText="1"/>
    </xf>
    <xf numFmtId="0" fontId="10" fillId="0" borderId="33" xfId="4" applyFont="1" applyBorder="1" applyAlignment="1" applyProtection="1">
      <alignment horizontal="center" vertical="center" wrapText="1"/>
    </xf>
    <xf numFmtId="0" fontId="10" fillId="0" borderId="1" xfId="4" applyFont="1" applyBorder="1" applyAlignment="1" applyProtection="1">
      <alignment horizontal="center" vertical="center" wrapText="1"/>
    </xf>
    <xf numFmtId="0" fontId="10" fillId="0" borderId="28" xfId="4" applyFont="1" applyBorder="1" applyAlignment="1" applyProtection="1">
      <alignment horizontal="center" vertical="center" wrapText="1"/>
    </xf>
    <xf numFmtId="0" fontId="10" fillId="0" borderId="8" xfId="4" applyFont="1" applyFill="1" applyBorder="1" applyAlignment="1" applyProtection="1">
      <alignment horizontal="center" vertical="center" wrapText="1"/>
      <protection locked="0"/>
    </xf>
    <xf numFmtId="0" fontId="10" fillId="0" borderId="9" xfId="4" applyFont="1" applyFill="1" applyBorder="1" applyAlignment="1" applyProtection="1">
      <alignment horizontal="center" vertical="center" wrapText="1"/>
      <protection locked="0"/>
    </xf>
    <xf numFmtId="0" fontId="10" fillId="0" borderId="18" xfId="4" applyFont="1" applyFill="1" applyBorder="1" applyAlignment="1" applyProtection="1">
      <alignment horizontal="center" vertical="center" wrapText="1"/>
      <protection locked="0"/>
    </xf>
    <xf numFmtId="0" fontId="10" fillId="0" borderId="10" xfId="4" applyFont="1" applyFill="1" applyBorder="1" applyAlignment="1" applyProtection="1">
      <alignment horizontal="center" vertical="center" wrapText="1"/>
      <protection locked="0"/>
    </xf>
    <xf numFmtId="0" fontId="10" fillId="0" borderId="0" xfId="4" applyFont="1" applyFill="1" applyBorder="1" applyAlignment="1" applyProtection="1">
      <alignment horizontal="center" vertical="center" wrapText="1"/>
      <protection locked="0"/>
    </xf>
    <xf numFmtId="0" fontId="10" fillId="0" borderId="6" xfId="4" applyFont="1" applyFill="1" applyBorder="1" applyAlignment="1" applyProtection="1">
      <alignment horizontal="center" vertical="center" wrapText="1"/>
      <protection locked="0"/>
    </xf>
    <xf numFmtId="0" fontId="10" fillId="0" borderId="73" xfId="4" applyFont="1" applyFill="1" applyBorder="1" applyAlignment="1" applyProtection="1">
      <alignment horizontal="center" vertical="center" wrapText="1"/>
      <protection locked="0"/>
    </xf>
    <xf numFmtId="0" fontId="10" fillId="0" borderId="71" xfId="4" applyFont="1" applyFill="1" applyBorder="1" applyAlignment="1" applyProtection="1">
      <alignment horizontal="center" vertical="center" wrapText="1"/>
      <protection locked="0"/>
    </xf>
    <xf numFmtId="0" fontId="10" fillId="0" borderId="72" xfId="4" applyFont="1" applyFill="1" applyBorder="1" applyAlignment="1" applyProtection="1">
      <alignment horizontal="center" vertical="center" wrapText="1"/>
      <protection locked="0"/>
    </xf>
    <xf numFmtId="0" fontId="7" fillId="0" borderId="8" xfId="4" applyFont="1" applyFill="1" applyBorder="1" applyAlignment="1" applyProtection="1">
      <alignment horizontal="center" vertical="center" wrapText="1"/>
    </xf>
    <xf numFmtId="0" fontId="7" fillId="0" borderId="9" xfId="4" applyFont="1" applyFill="1" applyBorder="1" applyAlignment="1" applyProtection="1">
      <alignment horizontal="center" vertical="center" wrapText="1"/>
    </xf>
    <xf numFmtId="0" fontId="7" fillId="0" borderId="18" xfId="4" applyFont="1" applyFill="1" applyBorder="1" applyAlignment="1" applyProtection="1">
      <alignment horizontal="center" vertical="center" wrapText="1"/>
    </xf>
    <xf numFmtId="0" fontId="7" fillId="0" borderId="10" xfId="4" applyFont="1" applyFill="1" applyBorder="1" applyAlignment="1" applyProtection="1">
      <alignment horizontal="center" vertical="center" wrapText="1"/>
    </xf>
    <xf numFmtId="0" fontId="7" fillId="0" borderId="0" xfId="4" applyFont="1" applyFill="1" applyBorder="1" applyAlignment="1" applyProtection="1">
      <alignment horizontal="center" vertical="center" wrapText="1"/>
    </xf>
    <xf numFmtId="0" fontId="7" fillId="0" borderId="6" xfId="4" applyFont="1" applyFill="1" applyBorder="1" applyAlignment="1" applyProtection="1">
      <alignment horizontal="center" vertical="center" wrapText="1"/>
    </xf>
    <xf numFmtId="0" fontId="7" fillId="0" borderId="73" xfId="4" applyFont="1" applyFill="1" applyBorder="1" applyAlignment="1" applyProtection="1">
      <alignment horizontal="center" vertical="center" wrapText="1"/>
    </xf>
    <xf numFmtId="0" fontId="7" fillId="0" borderId="71" xfId="4" applyFont="1" applyFill="1" applyBorder="1" applyAlignment="1" applyProtection="1">
      <alignment horizontal="center" vertical="center" wrapText="1"/>
    </xf>
    <xf numFmtId="0" fontId="7" fillId="0" borderId="72" xfId="4" applyFont="1" applyFill="1" applyBorder="1" applyAlignment="1" applyProtection="1">
      <alignment horizontal="center" vertical="center" wrapText="1"/>
    </xf>
    <xf numFmtId="0" fontId="7" fillId="0" borderId="8" xfId="4" applyFont="1" applyFill="1" applyBorder="1" applyAlignment="1" applyProtection="1">
      <alignment horizontal="center" vertical="center"/>
    </xf>
    <xf numFmtId="0" fontId="7" fillId="0" borderId="9" xfId="4" applyFont="1" applyFill="1" applyBorder="1" applyAlignment="1" applyProtection="1">
      <alignment horizontal="center" vertical="center"/>
    </xf>
    <xf numFmtId="0" fontId="7" fillId="0" borderId="18" xfId="4" applyFont="1" applyFill="1" applyBorder="1" applyAlignment="1" applyProtection="1">
      <alignment horizontal="center" vertical="center"/>
    </xf>
    <xf numFmtId="0" fontId="7" fillId="0" borderId="10" xfId="4" applyFont="1" applyFill="1" applyBorder="1" applyAlignment="1" applyProtection="1">
      <alignment horizontal="center" vertical="center"/>
    </xf>
    <xf numFmtId="0" fontId="7" fillId="0" borderId="0" xfId="4" applyFont="1" applyFill="1" applyBorder="1" applyAlignment="1" applyProtection="1">
      <alignment horizontal="center" vertical="center"/>
    </xf>
    <xf numFmtId="0" fontId="7" fillId="0" borderId="6" xfId="4" applyFont="1" applyFill="1" applyBorder="1" applyAlignment="1" applyProtection="1">
      <alignment horizontal="center" vertical="center"/>
    </xf>
    <xf numFmtId="0" fontId="7" fillId="0" borderId="73" xfId="4" applyFont="1" applyFill="1" applyBorder="1" applyAlignment="1" applyProtection="1">
      <alignment horizontal="center" vertical="center"/>
    </xf>
    <xf numFmtId="0" fontId="7" fillId="0" borderId="71" xfId="4" applyFont="1" applyFill="1" applyBorder="1" applyAlignment="1" applyProtection="1">
      <alignment horizontal="center" vertical="center"/>
    </xf>
    <xf numFmtId="0" fontId="7" fillId="0" borderId="72" xfId="4" applyFont="1" applyFill="1" applyBorder="1" applyAlignment="1" applyProtection="1">
      <alignment horizontal="center" vertical="center"/>
    </xf>
    <xf numFmtId="0" fontId="7" fillId="0" borderId="112" xfId="4" applyFont="1" applyFill="1" applyBorder="1" applyAlignment="1" applyProtection="1">
      <alignment horizontal="center" vertical="center"/>
    </xf>
    <xf numFmtId="0" fontId="7" fillId="0" borderId="65" xfId="4" applyFont="1" applyFill="1" applyBorder="1" applyAlignment="1" applyProtection="1">
      <alignment horizontal="center" vertical="center"/>
    </xf>
    <xf numFmtId="0" fontId="7" fillId="0" borderId="70" xfId="4" applyFont="1" applyFill="1" applyBorder="1" applyAlignment="1" applyProtection="1">
      <alignment horizontal="center" vertical="center"/>
    </xf>
    <xf numFmtId="0" fontId="10" fillId="0" borderId="126" xfId="4" applyFont="1" applyFill="1" applyBorder="1" applyAlignment="1" applyProtection="1">
      <alignment horizontal="center" vertical="center" wrapText="1"/>
      <protection locked="0"/>
    </xf>
    <xf numFmtId="0" fontId="10" fillId="0" borderId="66" xfId="4" applyFont="1" applyFill="1" applyBorder="1" applyAlignment="1" applyProtection="1">
      <alignment horizontal="center" vertical="center" wrapText="1"/>
      <protection locked="0"/>
    </xf>
    <xf numFmtId="0" fontId="10" fillId="0" borderId="74" xfId="4" applyFont="1" applyFill="1" applyBorder="1" applyAlignment="1" applyProtection="1">
      <alignment horizontal="center" vertical="center" wrapText="1"/>
      <protection locked="0"/>
    </xf>
    <xf numFmtId="0" fontId="3" fillId="0" borderId="0" xfId="4" applyFont="1" applyBorder="1" applyAlignment="1" applyProtection="1">
      <alignment horizontal="left" vertical="center" wrapText="1"/>
    </xf>
    <xf numFmtId="0" fontId="3" fillId="0" borderId="7" xfId="4" applyFont="1" applyBorder="1" applyAlignment="1" applyProtection="1">
      <alignment horizontal="left" vertical="center" wrapText="1"/>
    </xf>
    <xf numFmtId="0" fontId="7" fillId="0" borderId="12" xfId="4" applyFont="1" applyBorder="1" applyAlignment="1" applyProtection="1">
      <alignment horizontal="left" vertical="center"/>
    </xf>
    <xf numFmtId="0" fontId="7" fillId="0" borderId="2" xfId="4" applyFont="1" applyBorder="1" applyAlignment="1" applyProtection="1">
      <alignment horizontal="left" vertical="center"/>
    </xf>
    <xf numFmtId="0" fontId="7" fillId="0" borderId="13" xfId="4" applyFont="1" applyBorder="1" applyAlignment="1" applyProtection="1">
      <alignment horizontal="left" vertical="center"/>
    </xf>
    <xf numFmtId="0" fontId="10" fillId="0" borderId="36" xfId="0" applyFont="1" applyBorder="1" applyAlignment="1" applyProtection="1">
      <alignment horizontal="center" vertical="center"/>
    </xf>
    <xf numFmtId="0" fontId="7" fillId="0" borderId="40" xfId="4" applyFont="1" applyBorder="1" applyAlignment="1" applyProtection="1">
      <alignment horizontal="left" vertical="center"/>
    </xf>
    <xf numFmtId="0" fontId="7" fillId="0" borderId="32" xfId="4" applyFont="1" applyBorder="1" applyAlignment="1" applyProtection="1">
      <alignment horizontal="left" vertical="center"/>
    </xf>
    <xf numFmtId="0" fontId="7" fillId="0" borderId="33" xfId="4" applyFont="1" applyBorder="1" applyAlignment="1" applyProtection="1">
      <alignment horizontal="left" vertical="center"/>
    </xf>
    <xf numFmtId="0" fontId="7" fillId="0" borderId="38" xfId="4" applyFont="1" applyBorder="1" applyAlignment="1" applyProtection="1">
      <alignment horizontal="left" vertical="center"/>
    </xf>
    <xf numFmtId="0" fontId="7" fillId="0" borderId="1" xfId="4" applyFont="1" applyBorder="1" applyAlignment="1" applyProtection="1">
      <alignment horizontal="left" vertical="center"/>
    </xf>
    <xf numFmtId="0" fontId="7" fillId="0" borderId="28" xfId="4" applyFont="1" applyBorder="1" applyAlignment="1" applyProtection="1">
      <alignment horizontal="left" vertical="center"/>
    </xf>
    <xf numFmtId="0" fontId="10" fillId="0" borderId="2" xfId="0" applyFont="1" applyBorder="1" applyAlignment="1" applyProtection="1">
      <alignment horizontal="left" vertical="center"/>
    </xf>
    <xf numFmtId="0" fontId="50" fillId="0" borderId="63" xfId="4" applyNumberFormat="1" applyFont="1" applyFill="1" applyBorder="1" applyAlignment="1" applyProtection="1">
      <alignment horizontal="left" vertical="center" wrapText="1"/>
    </xf>
    <xf numFmtId="0" fontId="50" fillId="0" borderId="61" xfId="4" applyNumberFormat="1" applyFont="1" applyFill="1" applyBorder="1" applyAlignment="1" applyProtection="1">
      <alignment horizontal="left" vertical="center" wrapText="1"/>
    </xf>
    <xf numFmtId="0" fontId="50" fillId="0" borderId="62" xfId="4" applyNumberFormat="1" applyFont="1" applyFill="1" applyBorder="1" applyAlignment="1" applyProtection="1">
      <alignment horizontal="left" vertical="center" wrapText="1"/>
    </xf>
    <xf numFmtId="0" fontId="50" fillId="0" borderId="11" xfId="4" applyNumberFormat="1" applyFont="1" applyFill="1" applyBorder="1" applyAlignment="1" applyProtection="1">
      <alignment horizontal="left" vertical="center" wrapText="1"/>
    </xf>
    <xf numFmtId="0" fontId="50" fillId="0" borderId="7" xfId="4" applyNumberFormat="1" applyFont="1" applyFill="1" applyBorder="1" applyAlignment="1" applyProtection="1">
      <alignment horizontal="left" vertical="center" wrapText="1"/>
    </xf>
    <xf numFmtId="0" fontId="50" fillId="0" borderId="16" xfId="4" applyNumberFormat="1" applyFont="1" applyFill="1" applyBorder="1" applyAlignment="1" applyProtection="1">
      <alignment horizontal="left" vertical="center" wrapText="1"/>
    </xf>
    <xf numFmtId="0" fontId="50" fillId="0" borderId="17" xfId="4" applyNumberFormat="1" applyFont="1" applyFill="1" applyBorder="1" applyAlignment="1" applyProtection="1">
      <alignment horizontal="left" vertical="center"/>
    </xf>
    <xf numFmtId="0" fontId="50" fillId="0" borderId="4" xfId="4" applyNumberFormat="1" applyFont="1" applyFill="1" applyBorder="1" applyAlignment="1" applyProtection="1">
      <alignment horizontal="left" vertical="center"/>
    </xf>
    <xf numFmtId="0" fontId="50" fillId="0" borderId="5" xfId="4" applyNumberFormat="1" applyFont="1" applyFill="1" applyBorder="1" applyAlignment="1" applyProtection="1">
      <alignment horizontal="left" vertical="center"/>
    </xf>
    <xf numFmtId="164" fontId="0" fillId="0" borderId="104" xfId="0" applyNumberFormat="1" applyFill="1" applyBorder="1" applyAlignment="1" applyProtection="1">
      <alignment horizontal="center" vertical="center"/>
      <protection locked="0"/>
    </xf>
    <xf numFmtId="0" fontId="10" fillId="0" borderId="1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164" fontId="48" fillId="0" borderId="102" xfId="0" applyNumberFormat="1" applyFont="1" applyFill="1" applyBorder="1" applyAlignment="1" applyProtection="1">
      <alignment horizontal="center" vertical="center" wrapText="1"/>
    </xf>
    <xf numFmtId="164" fontId="48" fillId="0" borderId="30" xfId="0" applyNumberFormat="1" applyFont="1" applyFill="1" applyBorder="1" applyAlignment="1" applyProtection="1">
      <alignment horizontal="center" vertical="center" wrapText="1"/>
    </xf>
    <xf numFmtId="164" fontId="48" fillId="0" borderId="31" xfId="0" applyNumberFormat="1" applyFont="1" applyFill="1" applyBorder="1" applyAlignment="1" applyProtection="1">
      <alignment horizontal="center" vertical="center"/>
    </xf>
    <xf numFmtId="164" fontId="48" fillId="0" borderId="33" xfId="0" applyNumberFormat="1" applyFont="1" applyFill="1" applyBorder="1" applyAlignment="1" applyProtection="1">
      <alignment horizontal="center" vertical="center"/>
    </xf>
    <xf numFmtId="0" fontId="7" fillId="0" borderId="14" xfId="4" applyFont="1" applyBorder="1" applyAlignment="1" applyProtection="1">
      <alignment horizontal="center" vertical="center"/>
    </xf>
    <xf numFmtId="0" fontId="7" fillId="0" borderId="15" xfId="4" applyFont="1" applyBorder="1" applyAlignment="1" applyProtection="1">
      <alignment horizontal="center" vertical="center"/>
    </xf>
    <xf numFmtId="0" fontId="28" fillId="0" borderId="9" xfId="0" applyFont="1" applyBorder="1" applyAlignment="1" applyProtection="1">
      <alignment horizontal="center" vertical="center"/>
    </xf>
    <xf numFmtId="0" fontId="28" fillId="0" borderId="18"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5" xfId="0" applyFont="1" applyBorder="1" applyAlignment="1" applyProtection="1">
      <alignment horizontal="center" vertical="center"/>
    </xf>
    <xf numFmtId="164" fontId="48" fillId="0" borderId="77" xfId="0" applyNumberFormat="1" applyFont="1" applyFill="1" applyBorder="1" applyAlignment="1" applyProtection="1">
      <alignment horizontal="center" vertical="center"/>
    </xf>
    <xf numFmtId="0" fontId="39" fillId="0" borderId="8" xfId="4" applyFont="1" applyBorder="1" applyAlignment="1" applyProtection="1">
      <alignment horizontal="left" vertical="top" wrapText="1"/>
    </xf>
    <xf numFmtId="0" fontId="39" fillId="0" borderId="9" xfId="4" applyFont="1" applyBorder="1" applyAlignment="1" applyProtection="1">
      <alignment horizontal="left" vertical="top" wrapText="1"/>
    </xf>
    <xf numFmtId="0" fontId="39" fillId="0" borderId="11" xfId="4" applyFont="1" applyBorder="1" applyAlignment="1" applyProtection="1">
      <alignment horizontal="left" vertical="top" wrapText="1"/>
    </xf>
    <xf numFmtId="0" fontId="39" fillId="0" borderId="7" xfId="4" applyFont="1" applyBorder="1" applyAlignment="1" applyProtection="1">
      <alignment horizontal="left" vertical="top"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8" xfId="0" applyFont="1" applyBorder="1" applyAlignment="1">
      <alignment horizontal="left" vertical="center" wrapText="1"/>
    </xf>
    <xf numFmtId="0" fontId="34" fillId="0" borderId="10"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16" xfId="0" applyFont="1" applyBorder="1" applyAlignment="1">
      <alignment horizontal="left" vertical="center" wrapText="1"/>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10" fillId="0" borderId="8" xfId="4" applyFont="1" applyBorder="1" applyAlignment="1" applyProtection="1">
      <alignment horizontal="left" vertical="top" wrapText="1"/>
    </xf>
    <xf numFmtId="0" fontId="10" fillId="0" borderId="9" xfId="4" applyFont="1" applyBorder="1" applyAlignment="1" applyProtection="1">
      <alignment horizontal="left" vertical="top" wrapText="1"/>
    </xf>
    <xf numFmtId="0" fontId="10" fillId="0" borderId="18" xfId="4" applyFont="1" applyBorder="1" applyAlignment="1" applyProtection="1">
      <alignment horizontal="left" vertical="top" wrapText="1"/>
    </xf>
    <xf numFmtId="0" fontId="10" fillId="0" borderId="10" xfId="4" applyFont="1" applyBorder="1" applyAlignment="1" applyProtection="1">
      <alignment horizontal="left" vertical="top" wrapText="1"/>
    </xf>
    <xf numFmtId="0" fontId="10" fillId="0" borderId="0" xfId="4" applyFont="1" applyBorder="1" applyAlignment="1" applyProtection="1">
      <alignment horizontal="left" vertical="top" wrapText="1"/>
    </xf>
    <xf numFmtId="0" fontId="10" fillId="0" borderId="6" xfId="4" applyFont="1" applyBorder="1" applyAlignment="1" applyProtection="1">
      <alignment horizontal="left" vertical="top" wrapText="1"/>
    </xf>
    <xf numFmtId="0" fontId="10" fillId="0" borderId="20"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1" xfId="4" applyFont="1" applyBorder="1" applyAlignment="1" applyProtection="1">
      <alignment horizontal="left" vertical="top" wrapText="1"/>
    </xf>
    <xf numFmtId="0" fontId="10" fillId="0" borderId="7" xfId="4" applyFont="1" applyBorder="1" applyAlignment="1" applyProtection="1">
      <alignment horizontal="left" vertical="top" wrapText="1"/>
    </xf>
    <xf numFmtId="0" fontId="10" fillId="0" borderId="16" xfId="4" applyFont="1" applyBorder="1" applyAlignment="1" applyProtection="1">
      <alignment horizontal="left" vertical="top" wrapText="1"/>
    </xf>
    <xf numFmtId="0" fontId="4" fillId="0" borderId="20" xfId="4" applyBorder="1" applyAlignment="1" applyProtection="1">
      <alignment horizontal="center" vertical="center"/>
    </xf>
    <xf numFmtId="0" fontId="4" fillId="0" borderId="22" xfId="4" applyBorder="1" applyAlignment="1" applyProtection="1">
      <alignment horizontal="center" vertical="center"/>
    </xf>
    <xf numFmtId="0" fontId="4" fillId="0" borderId="21" xfId="4" applyBorder="1" applyAlignment="1" applyProtection="1">
      <alignment horizontal="center" vertical="center"/>
    </xf>
    <xf numFmtId="164" fontId="3" fillId="0" borderId="103" xfId="4" applyNumberFormat="1" applyFont="1" applyFill="1" applyBorder="1" applyAlignment="1" applyProtection="1">
      <alignment horizontal="center" vertical="center"/>
      <protection locked="0"/>
    </xf>
    <xf numFmtId="164" fontId="3" fillId="0" borderId="104" xfId="4" applyNumberFormat="1" applyFont="1" applyFill="1" applyBorder="1" applyAlignment="1" applyProtection="1">
      <alignment horizontal="center" vertical="center"/>
      <protection locked="0"/>
    </xf>
    <xf numFmtId="164" fontId="48" fillId="0" borderId="10" xfId="4" applyNumberFormat="1" applyFont="1" applyFill="1" applyBorder="1" applyAlignment="1" applyProtection="1">
      <alignment horizontal="center" vertical="center"/>
      <protection locked="0"/>
    </xf>
    <xf numFmtId="0" fontId="48" fillId="0" borderId="6" xfId="4" applyFont="1" applyFill="1" applyBorder="1" applyAlignment="1" applyProtection="1">
      <alignment horizontal="center" vertical="center"/>
      <protection locked="0"/>
    </xf>
    <xf numFmtId="0" fontId="48" fillId="0" borderId="10" xfId="4" applyFont="1" applyFill="1" applyBorder="1" applyAlignment="1" applyProtection="1">
      <alignment horizontal="center" vertical="center"/>
      <protection locked="0"/>
    </xf>
    <xf numFmtId="0" fontId="48" fillId="0" borderId="11" xfId="4" applyFont="1" applyFill="1" applyBorder="1" applyAlignment="1" applyProtection="1">
      <alignment horizontal="center" vertical="center"/>
      <protection locked="0"/>
    </xf>
    <xf numFmtId="0" fontId="48" fillId="0" borderId="16" xfId="4" applyFont="1" applyFill="1" applyBorder="1" applyAlignment="1" applyProtection="1">
      <alignment horizontal="center" vertical="center"/>
      <protection locked="0"/>
    </xf>
    <xf numFmtId="0" fontId="10" fillId="0" borderId="17"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0" borderId="17" xfId="4" applyFont="1" applyFill="1" applyBorder="1" applyAlignment="1" applyProtection="1">
      <alignment horizontal="left" vertical="center"/>
    </xf>
    <xf numFmtId="0" fontId="10" fillId="0" borderId="4" xfId="4" applyFont="1" applyFill="1" applyBorder="1" applyAlignment="1" applyProtection="1">
      <alignment horizontal="left" vertical="center"/>
    </xf>
    <xf numFmtId="0" fontId="10" fillId="0" borderId="0" xfId="4" applyFont="1" applyBorder="1" applyAlignment="1" applyProtection="1">
      <alignment horizontal="left" vertical="center" wrapText="1"/>
    </xf>
    <xf numFmtId="0" fontId="39" fillId="0" borderId="17" xfId="4" applyFont="1" applyBorder="1" applyAlignment="1" applyProtection="1">
      <alignment horizontal="left" vertical="center"/>
    </xf>
    <xf numFmtId="0" fontId="39" fillId="0" borderId="4" xfId="4" applyFont="1" applyBorder="1" applyAlignment="1" applyProtection="1">
      <alignment horizontal="left"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10" fillId="0" borderId="17" xfId="4" applyFont="1" applyFill="1" applyBorder="1" applyAlignment="1" applyProtection="1">
      <alignment horizontal="left" vertical="center" wrapText="1"/>
    </xf>
    <xf numFmtId="0" fontId="10" fillId="0" borderId="4" xfId="4" applyFont="1" applyFill="1" applyBorder="1" applyAlignment="1" applyProtection="1">
      <alignment horizontal="left" vertical="center" wrapText="1"/>
    </xf>
    <xf numFmtId="0" fontId="10" fillId="0" borderId="5" xfId="4" applyFont="1" applyFill="1" applyBorder="1" applyAlignment="1" applyProtection="1">
      <alignment horizontal="left" vertical="center" wrapText="1"/>
    </xf>
    <xf numFmtId="0" fontId="10" fillId="0" borderId="17" xfId="4" applyFont="1" applyFill="1" applyBorder="1" applyAlignment="1" applyProtection="1">
      <alignment horizontal="center" vertical="center" wrapText="1"/>
    </xf>
    <xf numFmtId="0" fontId="10" fillId="0" borderId="4" xfId="4" applyFont="1" applyFill="1" applyBorder="1" applyAlignment="1" applyProtection="1">
      <alignment horizontal="center" vertical="center" wrapText="1"/>
    </xf>
    <xf numFmtId="0" fontId="10" fillId="0" borderId="5" xfId="4" applyFont="1" applyFill="1" applyBorder="1" applyAlignment="1" applyProtection="1">
      <alignment horizontal="center" vertical="center" wrapText="1"/>
    </xf>
    <xf numFmtId="0" fontId="2" fillId="8" borderId="17"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 fillId="8" borderId="5" xfId="0" applyFont="1" applyFill="1" applyBorder="1" applyAlignment="1" applyProtection="1">
      <alignment horizontal="center" vertical="center"/>
    </xf>
    <xf numFmtId="0" fontId="7" fillId="0" borderId="11" xfId="4" applyFont="1" applyFill="1" applyBorder="1" applyAlignment="1" applyProtection="1">
      <alignment horizontal="center" vertical="center" wrapText="1"/>
    </xf>
    <xf numFmtId="0" fontId="7" fillId="0" borderId="7" xfId="4" applyFont="1" applyFill="1" applyBorder="1" applyAlignment="1" applyProtection="1">
      <alignment horizontal="center" vertical="center" wrapText="1"/>
    </xf>
    <xf numFmtId="0" fontId="7" fillId="0" borderId="16" xfId="4" applyFont="1" applyFill="1" applyBorder="1" applyAlignment="1" applyProtection="1">
      <alignment horizontal="center" vertical="center" wrapText="1"/>
    </xf>
    <xf numFmtId="164" fontId="48" fillId="0" borderId="11" xfId="4" applyNumberFormat="1" applyFont="1" applyFill="1" applyBorder="1" applyAlignment="1" applyProtection="1">
      <alignment horizontal="center" vertical="center"/>
    </xf>
    <xf numFmtId="164" fontId="48" fillId="0" borderId="16" xfId="4"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39" fillId="0" borderId="17" xfId="4" applyFont="1" applyFill="1" applyBorder="1" applyAlignment="1" applyProtection="1">
      <alignment horizontal="left" vertical="center"/>
    </xf>
    <xf numFmtId="0" fontId="39" fillId="0" borderId="4" xfId="4" applyFont="1" applyFill="1" applyBorder="1" applyAlignment="1" applyProtection="1">
      <alignment horizontal="left" vertical="center"/>
    </xf>
    <xf numFmtId="0" fontId="39" fillId="0" borderId="5" xfId="4" applyFont="1" applyFill="1" applyBorder="1" applyAlignment="1" applyProtection="1">
      <alignment horizontal="left" vertical="center"/>
    </xf>
    <xf numFmtId="1" fontId="48" fillId="0" borderId="17" xfId="4" applyNumberFormat="1" applyFont="1" applyFill="1" applyBorder="1" applyAlignment="1" applyProtection="1">
      <alignment horizontal="center" vertical="center"/>
    </xf>
    <xf numFmtId="1" fontId="48" fillId="0" borderId="5" xfId="4" applyNumberFormat="1" applyFont="1" applyFill="1" applyBorder="1" applyAlignment="1" applyProtection="1">
      <alignment horizontal="center" vertical="center"/>
    </xf>
    <xf numFmtId="164" fontId="41" fillId="0" borderId="108" xfId="0" applyNumberFormat="1" applyFont="1" applyFill="1" applyBorder="1" applyAlignment="1" applyProtection="1">
      <alignment horizontal="center" vertical="center" wrapText="1"/>
      <protection locked="0"/>
    </xf>
    <xf numFmtId="164" fontId="41" fillId="0" borderId="109" xfId="0" applyNumberFormat="1" applyFont="1" applyFill="1" applyBorder="1" applyAlignment="1" applyProtection="1">
      <alignment horizontal="center" vertical="center" wrapText="1"/>
      <protection locked="0"/>
    </xf>
    <xf numFmtId="164" fontId="41" fillId="0" borderId="110" xfId="0" applyNumberFormat="1" applyFont="1" applyFill="1" applyBorder="1" applyAlignment="1" applyProtection="1">
      <alignment horizontal="center" vertical="center" wrapText="1"/>
      <protection locked="0"/>
    </xf>
    <xf numFmtId="164" fontId="41" fillId="0" borderId="111" xfId="0" applyNumberFormat="1" applyFont="1" applyFill="1" applyBorder="1" applyAlignment="1" applyProtection="1">
      <alignment horizontal="center" vertical="center" wrapText="1"/>
      <protection locked="0"/>
    </xf>
    <xf numFmtId="164" fontId="48" fillId="0" borderId="10" xfId="4" applyNumberFormat="1" applyFont="1" applyFill="1" applyBorder="1" applyAlignment="1" applyProtection="1">
      <alignment horizontal="center" vertical="center"/>
    </xf>
    <xf numFmtId="164" fontId="48" fillId="0" borderId="6" xfId="4" applyNumberFormat="1" applyFont="1" applyFill="1" applyBorder="1" applyAlignment="1" applyProtection="1">
      <alignment horizontal="center" vertical="center"/>
    </xf>
    <xf numFmtId="164" fontId="3" fillId="0" borderId="106" xfId="4" applyNumberFormat="1" applyFont="1" applyBorder="1" applyAlignment="1" applyProtection="1">
      <alignment horizontal="center"/>
      <protection locked="0"/>
    </xf>
    <xf numFmtId="164" fontId="3" fillId="0" borderId="107" xfId="4" applyNumberFormat="1" applyFont="1" applyBorder="1" applyAlignment="1" applyProtection="1">
      <alignment horizontal="center"/>
      <protection locked="0"/>
    </xf>
    <xf numFmtId="0" fontId="39" fillId="0" borderId="17" xfId="0" applyFont="1" applyFill="1" applyBorder="1" applyAlignment="1" applyProtection="1">
      <alignment horizontal="left" vertical="center"/>
    </xf>
    <xf numFmtId="0" fontId="39" fillId="0" borderId="4" xfId="0" applyFont="1" applyFill="1" applyBorder="1" applyAlignment="1" applyProtection="1">
      <alignment horizontal="left" vertical="center"/>
    </xf>
    <xf numFmtId="0" fontId="4" fillId="6" borderId="0" xfId="0" applyFont="1" applyFill="1" applyAlignment="1">
      <alignment horizontal="center"/>
    </xf>
    <xf numFmtId="0" fontId="0" fillId="6" borderId="0" xfId="0" applyFill="1" applyAlignment="1">
      <alignment horizontal="center"/>
    </xf>
    <xf numFmtId="0" fontId="0" fillId="0" borderId="0" xfId="0" applyAlignment="1">
      <alignment horizontal="center"/>
    </xf>
    <xf numFmtId="0" fontId="1" fillId="0" borderId="17" xfId="5" applyFont="1" applyBorder="1" applyAlignment="1" applyProtection="1">
      <alignment horizontal="center"/>
    </xf>
    <xf numFmtId="0" fontId="0" fillId="0" borderId="5" xfId="0" applyBorder="1" applyAlignment="1">
      <alignment horizontal="center"/>
    </xf>
    <xf numFmtId="0" fontId="1" fillId="0" borderId="17" xfId="5" applyFont="1" applyFill="1" applyBorder="1" applyAlignment="1" applyProtection="1">
      <alignment horizontal="center"/>
    </xf>
    <xf numFmtId="0" fontId="4" fillId="5" borderId="0" xfId="0" applyFont="1" applyFill="1" applyAlignment="1">
      <alignment horizontal="center"/>
    </xf>
    <xf numFmtId="0" fontId="0" fillId="5" borderId="0" xfId="0" applyFill="1" applyAlignment="1">
      <alignment horizontal="center"/>
    </xf>
    <xf numFmtId="0" fontId="4" fillId="0" borderId="0" xfId="0" applyFont="1" applyAlignment="1">
      <alignment horizontal="center"/>
    </xf>
    <xf numFmtId="0" fontId="7" fillId="5" borderId="19" xfId="4" applyFont="1" applyFill="1" applyBorder="1" applyAlignment="1">
      <alignment horizontal="center" vertical="center" textRotation="180"/>
    </xf>
    <xf numFmtId="0" fontId="7" fillId="8" borderId="19" xfId="4" applyFont="1" applyFill="1" applyBorder="1" applyAlignment="1">
      <alignment horizontal="center"/>
    </xf>
    <xf numFmtId="0" fontId="10" fillId="4" borderId="19" xfId="4" applyFont="1" applyFill="1" applyBorder="1" applyAlignment="1">
      <alignment horizontal="center"/>
    </xf>
    <xf numFmtId="0" fontId="10" fillId="5" borderId="19" xfId="4" applyFont="1" applyFill="1" applyBorder="1" applyAlignment="1">
      <alignment horizontal="center" vertical="center"/>
    </xf>
    <xf numFmtId="0" fontId="10" fillId="5" borderId="19" xfId="4" applyFont="1" applyFill="1" applyBorder="1" applyAlignment="1">
      <alignment vertical="center"/>
    </xf>
    <xf numFmtId="0" fontId="10" fillId="5" borderId="19" xfId="4" applyFont="1" applyFill="1" applyBorder="1" applyAlignment="1">
      <alignment horizontal="center" wrapText="1"/>
    </xf>
    <xf numFmtId="0" fontId="10" fillId="5" borderId="19" xfId="4" applyFont="1" applyFill="1" applyBorder="1" applyAlignment="1">
      <alignment horizontal="center" vertical="center" wrapText="1"/>
    </xf>
    <xf numFmtId="0" fontId="4" fillId="0" borderId="60" xfId="4" applyFill="1" applyBorder="1" applyAlignment="1">
      <alignment horizontal="center"/>
    </xf>
    <xf numFmtId="0" fontId="4" fillId="0" borderId="61" xfId="4" applyFill="1" applyBorder="1" applyAlignment="1">
      <alignment horizontal="center"/>
    </xf>
    <xf numFmtId="0" fontId="4" fillId="0" borderId="64" xfId="4" applyFill="1" applyBorder="1" applyAlignment="1">
      <alignment horizontal="center"/>
    </xf>
    <xf numFmtId="0" fontId="4" fillId="0" borderId="65" xfId="4" applyFill="1" applyBorder="1" applyAlignment="1">
      <alignment horizontal="center"/>
    </xf>
    <xf numFmtId="0" fontId="4" fillId="0" borderId="0" xfId="4" applyFill="1" applyBorder="1" applyAlignment="1">
      <alignment horizontal="center"/>
    </xf>
    <xf numFmtId="0" fontId="4" fillId="0" borderId="66" xfId="4" applyFill="1" applyBorder="1" applyAlignment="1">
      <alignment horizontal="center"/>
    </xf>
    <xf numFmtId="0" fontId="4" fillId="0" borderId="67" xfId="4" applyFill="1" applyBorder="1" applyAlignment="1">
      <alignment horizontal="center"/>
    </xf>
    <xf numFmtId="0" fontId="4" fillId="0" borderId="68" xfId="4" applyFill="1" applyBorder="1" applyAlignment="1">
      <alignment horizontal="center"/>
    </xf>
    <xf numFmtId="0" fontId="4" fillId="0" borderId="69" xfId="4" applyFill="1" applyBorder="1" applyAlignment="1">
      <alignment horizontal="center"/>
    </xf>
    <xf numFmtId="0" fontId="22" fillId="0" borderId="61" xfId="4" applyFont="1" applyFill="1" applyBorder="1" applyAlignment="1">
      <alignment horizontal="center" vertical="center" wrapText="1"/>
    </xf>
    <xf numFmtId="0" fontId="22" fillId="0" borderId="64" xfId="4" applyFont="1" applyFill="1" applyBorder="1" applyAlignment="1">
      <alignment horizontal="center" vertical="center" wrapText="1"/>
    </xf>
    <xf numFmtId="0" fontId="22" fillId="0" borderId="0" xfId="4" applyFont="1" applyFill="1" applyBorder="1" applyAlignment="1">
      <alignment horizontal="center" vertical="center" wrapText="1"/>
    </xf>
    <xf numFmtId="0" fontId="22" fillId="0" borderId="66" xfId="4" applyFont="1" applyFill="1" applyBorder="1" applyAlignment="1">
      <alignment horizontal="center" vertical="center" wrapText="1"/>
    </xf>
    <xf numFmtId="0" fontId="22" fillId="0" borderId="68" xfId="4" applyFont="1" applyFill="1" applyBorder="1" applyAlignment="1">
      <alignment horizontal="center" vertical="center" wrapText="1"/>
    </xf>
    <xf numFmtId="0" fontId="22" fillId="0" borderId="69" xfId="4" applyFont="1" applyFill="1" applyBorder="1" applyAlignment="1">
      <alignment horizontal="center" vertical="center" wrapText="1"/>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81" xfId="0" applyFont="1" applyBorder="1" applyAlignment="1">
      <alignment horizontal="center" vertical="center"/>
    </xf>
    <xf numFmtId="0" fontId="25" fillId="0" borderId="65" xfId="0" applyFont="1" applyBorder="1" applyAlignment="1">
      <alignment horizontal="center" vertical="center"/>
    </xf>
    <xf numFmtId="0" fontId="25" fillId="0" borderId="0" xfId="0" applyFont="1" applyBorder="1" applyAlignment="1">
      <alignment horizontal="center" vertical="center"/>
    </xf>
    <xf numFmtId="0" fontId="25" fillId="0" borderId="82"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83" xfId="0" applyFont="1" applyBorder="1" applyAlignment="1">
      <alignment horizontal="center" vertical="center"/>
    </xf>
    <xf numFmtId="0" fontId="45" fillId="0" borderId="0" xfId="0" applyFont="1" applyFill="1" applyBorder="1" applyAlignment="1">
      <alignment horizontal="left" vertical="center" wrapText="1"/>
    </xf>
    <xf numFmtId="0" fontId="46" fillId="0" borderId="84" xfId="0" applyFont="1" applyFill="1" applyBorder="1" applyAlignment="1">
      <alignment vertical="center" wrapText="1"/>
    </xf>
    <xf numFmtId="0" fontId="46" fillId="0" borderId="85" xfId="0" applyFont="1" applyFill="1" applyBorder="1" applyAlignment="1">
      <alignment vertical="center" wrapText="1"/>
    </xf>
    <xf numFmtId="0" fontId="52" fillId="0" borderId="95" xfId="0" applyFont="1" applyFill="1" applyBorder="1" applyAlignment="1">
      <alignment horizontal="center" vertical="center"/>
    </xf>
    <xf numFmtId="0" fontId="52" fillId="0" borderId="96" xfId="0" applyFont="1" applyFill="1" applyBorder="1" applyAlignment="1">
      <alignment horizontal="center" vertical="center"/>
    </xf>
    <xf numFmtId="0" fontId="52" fillId="0" borderId="97" xfId="0" applyFont="1" applyFill="1" applyBorder="1" applyAlignment="1">
      <alignment horizontal="center" vertical="center"/>
    </xf>
    <xf numFmtId="0" fontId="52" fillId="0" borderId="99" xfId="0" applyFont="1" applyFill="1" applyBorder="1" applyAlignment="1">
      <alignment horizontal="center" vertical="center" wrapText="1"/>
    </xf>
    <xf numFmtId="0" fontId="52" fillId="0" borderId="100" xfId="0" applyFont="1" applyFill="1" applyBorder="1" applyAlignment="1">
      <alignment horizontal="center" vertical="center" wrapText="1"/>
    </xf>
    <xf numFmtId="0" fontId="25" fillId="0" borderId="60" xfId="0" applyFont="1" applyBorder="1" applyAlignment="1">
      <alignment horizontal="center" vertical="center" wrapText="1"/>
    </xf>
  </cellXfs>
  <cellStyles count="6">
    <cellStyle name="Comma 2" xfId="1"/>
    <cellStyle name="Currency 2" xfId="2"/>
    <cellStyle name="Normal" xfId="0" builtinId="0"/>
    <cellStyle name="Normal 2" xfId="3"/>
    <cellStyle name="Normal 2 2" xfId="5"/>
    <cellStyle name="Normal 3" xfId="4"/>
  </cellStyles>
  <dxfs count="11">
    <dxf>
      <font>
        <color theme="0"/>
      </font>
      <fill>
        <patternFill>
          <bgColor theme="0"/>
        </patternFill>
      </fill>
    </dxf>
    <dxf>
      <font>
        <b/>
        <i val="0"/>
        <color rgb="FFFF0000"/>
      </font>
    </dxf>
    <dxf>
      <font>
        <b/>
        <i val="0"/>
        <color rgb="FFFF0000"/>
      </font>
    </dxf>
    <dxf>
      <font>
        <color theme="0"/>
      </font>
      <fill>
        <patternFill patternType="none">
          <bgColor auto="1"/>
        </patternFill>
      </fill>
      <border>
        <left/>
        <right/>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fgColor indexed="64"/>
          <bgColor auto="1"/>
        </patternFill>
      </fill>
      <border>
        <left/>
        <right/>
        <top/>
        <bottom/>
        <vertical/>
        <horizontal/>
      </border>
    </dxf>
    <dxf>
      <font>
        <strike/>
        <color rgb="FFC00000"/>
      </font>
      <fill>
        <patternFill>
          <bgColor theme="0"/>
        </patternFill>
      </fill>
      <border>
        <left style="thin">
          <color auto="1"/>
        </left>
        <right style="thin">
          <color auto="1"/>
        </right>
        <top style="thin">
          <color auto="1"/>
        </top>
        <vertical/>
        <horizontal/>
      </border>
    </dxf>
    <dxf>
      <font>
        <strike/>
        <color rgb="FFC00000"/>
      </font>
      <fill>
        <patternFill>
          <bgColor theme="0"/>
        </patternFill>
      </fill>
      <border>
        <left style="thin">
          <color auto="1"/>
        </left>
        <right style="thin">
          <color auto="1"/>
        </right>
        <top style="thin">
          <color auto="1"/>
        </top>
      </border>
    </dxf>
    <dxf>
      <font>
        <b/>
        <i val="0"/>
        <color rgb="FFFF0000"/>
      </font>
    </dxf>
    <dxf>
      <font>
        <b/>
        <i val="0"/>
        <color rgb="FFFF0000"/>
      </font>
    </dxf>
    <dxf>
      <font>
        <b/>
        <i val="0"/>
        <color rgb="FFFF0000"/>
      </font>
    </dxf>
  </dxfs>
  <tableStyles count="0" defaultTableStyle="TableStyleMedium9" defaultPivotStyle="PivotStyleLight16"/>
  <colors>
    <mruColors>
      <color rgb="FF0066FF"/>
      <color rgb="FFFFFF99"/>
      <color rgb="FFFF5050"/>
      <color rgb="FF0000FF"/>
      <color rgb="FFCC0066"/>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nversion Sheet A'!$B$23"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Conversion Sheet A'!$B$3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Conversion Sheet A'!B26"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180635</xdr:colOff>
      <xdr:row>7</xdr:row>
      <xdr:rowOff>104213</xdr:rowOff>
    </xdr:from>
    <xdr:ext cx="6905965" cy="6896661"/>
    <xdr:sp macro="" textlink="">
      <xdr:nvSpPr>
        <xdr:cNvPr id="4" name="Rectangle 3">
          <a:extLst>
            <a:ext uri="{FF2B5EF4-FFF2-40B4-BE49-F238E27FC236}">
              <a16:creationId xmlns:a16="http://schemas.microsoft.com/office/drawing/2014/main" id="{00000000-0008-0000-0000-000004000000}"/>
            </a:ext>
          </a:extLst>
        </xdr:cNvPr>
        <xdr:cNvSpPr/>
      </xdr:nvSpPr>
      <xdr:spPr>
        <a:xfrm>
          <a:off x="180635" y="1371038"/>
          <a:ext cx="6905965" cy="6896661"/>
        </a:xfrm>
        <a:prstGeom prst="rect">
          <a:avLst/>
        </a:prstGeom>
        <a:noFill/>
      </xdr:spPr>
      <xdr:txBody>
        <a:bodyPr wrap="square" lIns="91440" tIns="45720" rIns="91440" bIns="45720">
          <a:noAutofit/>
        </a:bodyPr>
        <a:lstStyle/>
        <a:p>
          <a:pPr algn="l"/>
          <a:r>
            <a:rPr lang="en-US" sz="1050" b="0" cap="none" spc="0">
              <a:ln>
                <a:noFill/>
              </a:ln>
              <a:solidFill>
                <a:schemeClr val="tx1"/>
              </a:solidFill>
              <a:effectLst/>
              <a:latin typeface="+mn-lt"/>
              <a:cs typeface="Arial" panose="020B0604020202020204" pitchFamily="34" charset="0"/>
            </a:rPr>
            <a:t>Page 1:</a:t>
          </a:r>
        </a:p>
        <a:p>
          <a:pPr algn="l"/>
          <a:endParaRPr lang="en-US" sz="1050" b="0" cap="none" spc="0">
            <a:ln>
              <a:noFill/>
            </a:ln>
            <a:solidFill>
              <a:schemeClr val="tx1"/>
            </a:solidFill>
            <a:effectLst/>
            <a:latin typeface="+mn-lt"/>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0" cap="none" spc="0">
              <a:ln>
                <a:noFill/>
              </a:ln>
              <a:solidFill>
                <a:schemeClr val="tx1"/>
              </a:solidFill>
              <a:effectLst/>
              <a:latin typeface="+mn-lt"/>
              <a:ea typeface="+mn-ea"/>
              <a:cs typeface="Arial" panose="020B0604020202020204" pitchFamily="34" charset="0"/>
            </a:rPr>
            <a:t>Step 1: Enter the</a:t>
          </a:r>
          <a:r>
            <a:rPr lang="en-US" sz="1050" b="0" cap="none" spc="0" baseline="0">
              <a:ln>
                <a:noFill/>
              </a:ln>
              <a:solidFill>
                <a:schemeClr val="tx1"/>
              </a:solidFill>
              <a:effectLst/>
              <a:latin typeface="+mn-lt"/>
              <a:ea typeface="+mn-ea"/>
              <a:cs typeface="Arial" panose="020B0604020202020204" pitchFamily="34" charset="0"/>
            </a:rPr>
            <a:t> </a:t>
          </a:r>
          <a:r>
            <a:rPr lang="en-US" sz="1050" b="0" cap="none" spc="0">
              <a:ln>
                <a:noFill/>
              </a:ln>
              <a:solidFill>
                <a:schemeClr val="tx1"/>
              </a:solidFill>
              <a:effectLst/>
              <a:latin typeface="+mn-lt"/>
              <a:ea typeface="+mn-ea"/>
              <a:cs typeface="Arial" panose="020B0604020202020204" pitchFamily="34" charset="0"/>
            </a:rPr>
            <a:t>project address, square #, lot #,</a:t>
          </a:r>
          <a:r>
            <a:rPr lang="en-US" sz="1050" b="0" cap="none" spc="0" baseline="0">
              <a:ln>
                <a:noFill/>
              </a:ln>
              <a:solidFill>
                <a:schemeClr val="tx1"/>
              </a:solidFill>
              <a:effectLst/>
              <a:latin typeface="+mn-lt"/>
              <a:ea typeface="+mn-ea"/>
              <a:cs typeface="Arial" panose="020B0604020202020204" pitchFamily="34" charset="0"/>
            </a:rPr>
            <a:t> DC Water Tracking #, and DCRA Tracking # as applicable at the top of the page. This information will populate top of all other sheets.</a:t>
          </a:r>
          <a:endParaRPr lang="en-US" sz="1050" b="0" cap="none" spc="0">
            <a:ln>
              <a:noFill/>
            </a:ln>
            <a:solidFill>
              <a:schemeClr val="tx1"/>
            </a:solidFill>
            <a:effectLst/>
            <a:latin typeface="+mn-lt"/>
            <a:cs typeface="Arial" panose="020B0604020202020204" pitchFamily="34" charset="0"/>
          </a:endParaRPr>
        </a:p>
        <a:p>
          <a:pPr algn="l"/>
          <a:r>
            <a:rPr lang="en-US" sz="1050" b="0" cap="none" spc="0">
              <a:ln>
                <a:noFill/>
              </a:ln>
              <a:solidFill>
                <a:schemeClr val="tx1"/>
              </a:solidFill>
              <a:effectLst/>
              <a:latin typeface="+mn-lt"/>
              <a:cs typeface="Arial" panose="020B0604020202020204" pitchFamily="34" charset="0"/>
            </a:rPr>
            <a:t>Step</a:t>
          </a:r>
          <a:r>
            <a:rPr lang="en-US" sz="1050" b="0" cap="none" spc="0" baseline="0">
              <a:ln>
                <a:noFill/>
              </a:ln>
              <a:solidFill>
                <a:schemeClr val="tx1"/>
              </a:solidFill>
              <a:effectLst/>
              <a:latin typeface="+mn-lt"/>
              <a:cs typeface="Arial" panose="020B0604020202020204" pitchFamily="34" charset="0"/>
            </a:rPr>
            <a:t> 2: Select the type of predominant supply systems (flush tanks or flushometer valves).</a:t>
          </a:r>
        </a:p>
        <a:p>
          <a:pPr algn="l"/>
          <a:r>
            <a:rPr lang="en-US" sz="1050" b="0" cap="none" spc="0" baseline="0">
              <a:ln>
                <a:noFill/>
              </a:ln>
              <a:solidFill>
                <a:schemeClr val="tx1"/>
              </a:solidFill>
              <a:effectLst/>
              <a:latin typeface="+mn-lt"/>
              <a:cs typeface="Arial" panose="020B0604020202020204" pitchFamily="34" charset="0"/>
            </a:rPr>
            <a:t>Step 3: Enter the total number of fixtures for each fixture type, as applicable.  The total number of fixtures should include all the existing fixtures to remain and all the proposed fixtures to be added, as applicable.  The spreadsheet will calculate the total WSFU and the resultant domestic demand in GPM.</a:t>
          </a:r>
        </a:p>
        <a:p>
          <a:pPr algn="l"/>
          <a:endParaRPr lang="en-US" sz="1050" b="0" cap="none" spc="0" baseline="0">
            <a:ln>
              <a:noFill/>
            </a:ln>
            <a:solidFill>
              <a:schemeClr val="tx1"/>
            </a:solidFill>
            <a:effectLst/>
            <a:latin typeface="+mn-lt"/>
            <a:cs typeface="Arial" panose="020B0604020202020204" pitchFamily="34" charset="0"/>
          </a:endParaRPr>
        </a:p>
        <a:p>
          <a:pPr algn="l"/>
          <a:r>
            <a:rPr lang="en-US" sz="1050" b="0" cap="none" spc="0" baseline="0">
              <a:ln>
                <a:noFill/>
              </a:ln>
              <a:solidFill>
                <a:schemeClr val="tx1"/>
              </a:solidFill>
              <a:effectLst/>
              <a:latin typeface="+mn-lt"/>
              <a:cs typeface="Arial" panose="020B0604020202020204" pitchFamily="34" charset="0"/>
            </a:rPr>
            <a:t>Page 2:</a:t>
          </a:r>
        </a:p>
        <a:p>
          <a:pPr algn="l"/>
          <a:endParaRPr lang="en-US" sz="1050" b="0" cap="none" spc="0" baseline="0">
            <a:ln>
              <a:noFill/>
            </a:ln>
            <a:solidFill>
              <a:schemeClr val="tx1"/>
            </a:solidFill>
            <a:effectLst/>
            <a:latin typeface="+mn-lt"/>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0" cap="none" spc="0" baseline="0">
              <a:ln>
                <a:noFill/>
              </a:ln>
              <a:solidFill>
                <a:schemeClr val="tx1"/>
              </a:solidFill>
              <a:effectLst/>
              <a:latin typeface="+mn-lt"/>
              <a:ea typeface="+mn-ea"/>
              <a:cs typeface="Arial" panose="020B0604020202020204" pitchFamily="34" charset="0"/>
            </a:rPr>
            <a:t>Step 4: Select the type of building structure (One- or Two-Family Structure or Other Structure).</a:t>
          </a:r>
        </a:p>
        <a:p>
          <a:pPr algn="l"/>
          <a:r>
            <a:rPr lang="en-US" sz="1050" b="0" cap="none" spc="0" baseline="0">
              <a:ln>
                <a:noFill/>
              </a:ln>
              <a:solidFill>
                <a:schemeClr val="tx1"/>
              </a:solidFill>
              <a:effectLst/>
              <a:latin typeface="+mn-lt"/>
              <a:ea typeface="+mn-ea"/>
              <a:cs typeface="Arial" panose="020B0604020202020204" pitchFamily="34" charset="0"/>
            </a:rPr>
            <a:t>Step 5: Select the proposed meter type (domestic service only or combined fire and domestic service).</a:t>
          </a:r>
        </a:p>
        <a:p>
          <a:pPr algn="l"/>
          <a:r>
            <a:rPr lang="en-US" sz="1050" b="0" cap="none" spc="0" baseline="0">
              <a:ln>
                <a:noFill/>
              </a:ln>
              <a:solidFill>
                <a:schemeClr val="tx1"/>
              </a:solidFill>
              <a:effectLst/>
              <a:latin typeface="+mn-lt"/>
              <a:cs typeface="Arial" panose="020B0604020202020204" pitchFamily="34" charset="0"/>
            </a:rPr>
            <a:t>Step 6: Enter the total hose bibs and/ or lawn sprinkler, total continuous mechanical, and total intermittent mechanical demands, as applicable.  Total DIM* demand is calculated by adding domestic, irrigation, and mechanical demands.</a:t>
          </a:r>
        </a:p>
        <a:p>
          <a:pPr algn="l"/>
          <a:r>
            <a:rPr lang="en-US" sz="1050" b="0" cap="none" spc="0" baseline="0">
              <a:ln>
                <a:noFill/>
              </a:ln>
              <a:solidFill>
                <a:schemeClr val="tx1"/>
              </a:solidFill>
              <a:effectLst/>
              <a:latin typeface="+mn-lt"/>
              <a:cs typeface="Arial" panose="020B0604020202020204" pitchFamily="34" charset="0"/>
            </a:rPr>
            <a:t>Step 7: Select whether or not a booster pump is proposed.</a:t>
          </a:r>
        </a:p>
        <a:p>
          <a:pPr algn="l"/>
          <a:r>
            <a:rPr lang="en-US" sz="1050" b="0" cap="none" spc="0" baseline="0">
              <a:ln>
                <a:noFill/>
              </a:ln>
              <a:solidFill>
                <a:schemeClr val="tx1"/>
              </a:solidFill>
              <a:effectLst/>
              <a:latin typeface="+mn-lt"/>
              <a:cs typeface="Arial" panose="020B0604020202020204" pitchFamily="34" charset="0"/>
            </a:rPr>
            <a:t>Step 8: If a booster pump is proposed, enter the pumped demand.  The maximum DIM* demand is calculated based on the Total DIM* and pumped demand.</a:t>
          </a:r>
        </a:p>
        <a:p>
          <a:r>
            <a:rPr lang="en-US" sz="1050" b="0" cap="none" spc="0" baseline="0">
              <a:ln>
                <a:noFill/>
              </a:ln>
              <a:solidFill>
                <a:schemeClr val="tx1"/>
              </a:solidFill>
              <a:effectLst/>
              <a:latin typeface="+mn-lt"/>
              <a:ea typeface="+mn-ea"/>
              <a:cs typeface="Arial" panose="020B0604020202020204" pitchFamily="34" charset="0"/>
            </a:rPr>
            <a:t>Step 9: Enter the fire flow demand, if there is a fire supression system.</a:t>
          </a:r>
          <a:endParaRPr lang="en-US" sz="1050" b="0" cap="none" spc="0">
            <a:ln>
              <a:noFill/>
            </a:ln>
            <a:solidFill>
              <a:schemeClr val="tx1"/>
            </a:solidFill>
            <a:effectLst/>
            <a:latin typeface="+mn-lt"/>
            <a:cs typeface="Arial" panose="020B0604020202020204" pitchFamily="34" charset="0"/>
          </a:endParaRPr>
        </a:p>
        <a:p>
          <a:pPr eaLnBrk="1" fontAlgn="auto" latinLnBrk="0" hangingPunct="1"/>
          <a:r>
            <a:rPr lang="en-US" sz="1050" b="0" cap="none" spc="0" baseline="0">
              <a:ln>
                <a:noFill/>
              </a:ln>
              <a:solidFill>
                <a:schemeClr val="tx1"/>
              </a:solidFill>
              <a:effectLst/>
              <a:latin typeface="+mn-lt"/>
              <a:ea typeface="+mn-ea"/>
              <a:cs typeface="Arial" panose="020B0604020202020204" pitchFamily="34" charset="0"/>
            </a:rPr>
            <a:t>Step 10: Indicate whether or not a fire pump is proposed.  If a fire pump is proposed, enter the pumped fire demand.</a:t>
          </a:r>
          <a:endParaRPr lang="en-US" sz="1050" b="0" cap="none" spc="0">
            <a:ln>
              <a:noFill/>
            </a:ln>
            <a:solidFill>
              <a:schemeClr val="tx1"/>
            </a:solidFill>
            <a:effectLst/>
            <a:latin typeface="+mn-lt"/>
            <a:cs typeface="Arial" panose="020B0604020202020204" pitchFamily="34" charset="0"/>
          </a:endParaRPr>
        </a:p>
        <a:p>
          <a:pPr algn="l"/>
          <a:r>
            <a:rPr lang="en-US" sz="1050" b="0" cap="none" spc="0" baseline="0">
              <a:ln>
                <a:noFill/>
              </a:ln>
              <a:solidFill>
                <a:schemeClr val="tx1"/>
              </a:solidFill>
              <a:effectLst/>
              <a:latin typeface="+mn-lt"/>
              <a:cs typeface="Arial" panose="020B0604020202020204" pitchFamily="34" charset="0"/>
            </a:rPr>
            <a:t>Step 11: Compute maximum DIM* demand in WSFU.</a:t>
          </a:r>
        </a:p>
        <a:p>
          <a:pPr algn="l"/>
          <a:r>
            <a:rPr lang="en-US" sz="1050" b="0" cap="none" spc="0" baseline="0">
              <a:ln>
                <a:noFill/>
              </a:ln>
              <a:solidFill>
                <a:schemeClr val="tx1"/>
              </a:solidFill>
              <a:effectLst/>
              <a:latin typeface="+mn-lt"/>
              <a:cs typeface="Arial" panose="020B0604020202020204" pitchFamily="34" charset="0"/>
            </a:rPr>
            <a:t>Step 12: Go to Page 3 to compute the maximum developed lengths.</a:t>
          </a:r>
        </a:p>
        <a:p>
          <a:pPr algn="l"/>
          <a:r>
            <a:rPr lang="en-US" sz="1050" b="0" cap="none" spc="0" baseline="0">
              <a:ln>
                <a:noFill/>
              </a:ln>
              <a:solidFill>
                <a:schemeClr val="tx1"/>
              </a:solidFill>
              <a:effectLst/>
              <a:latin typeface="+mn-lt"/>
              <a:cs typeface="Arial" panose="020B0604020202020204" pitchFamily="34" charset="0"/>
            </a:rPr>
            <a:t>Step 13: Go to </a:t>
          </a:r>
          <a:r>
            <a:rPr lang="en-US" sz="1050" b="0" cap="none" spc="0" baseline="0">
              <a:ln>
                <a:noFill/>
              </a:ln>
              <a:solidFill>
                <a:schemeClr val="tx1"/>
              </a:solidFill>
              <a:effectLst/>
              <a:latin typeface="+mn-lt"/>
              <a:ea typeface="+mn-ea"/>
              <a:cs typeface="Arial" panose="020B0604020202020204" pitchFamily="34" charset="0"/>
            </a:rPr>
            <a:t>Page 3 to compute the minimum available pressures.</a:t>
          </a:r>
          <a:endParaRPr lang="en-US" sz="1050" b="0" cap="none" spc="0" baseline="0">
            <a:ln>
              <a:noFill/>
            </a:ln>
            <a:solidFill>
              <a:schemeClr val="tx1"/>
            </a:solidFill>
            <a:effectLst/>
            <a:latin typeface="+mn-lt"/>
            <a:cs typeface="Arial" panose="020B0604020202020204" pitchFamily="34" charset="0"/>
          </a:endParaRPr>
        </a:p>
        <a:p>
          <a:pPr algn="l"/>
          <a:r>
            <a:rPr lang="en-US" sz="1050" b="0" cap="none" spc="0" baseline="0">
              <a:ln>
                <a:noFill/>
              </a:ln>
              <a:solidFill>
                <a:schemeClr val="tx1"/>
              </a:solidFill>
              <a:effectLst/>
              <a:latin typeface="+mn-lt"/>
              <a:cs typeface="Arial" panose="020B0604020202020204" pitchFamily="34" charset="0"/>
            </a:rPr>
            <a:t>Step 14: </a:t>
          </a:r>
          <a:r>
            <a:rPr lang="en-US" sz="1050" b="0" cap="none" spc="0" baseline="0">
              <a:ln>
                <a:noFill/>
              </a:ln>
              <a:solidFill>
                <a:schemeClr val="tx1"/>
              </a:solidFill>
              <a:effectLst/>
              <a:latin typeface="+mn-lt"/>
              <a:ea typeface="+mn-ea"/>
              <a:cs typeface="Arial" panose="020B0604020202020204" pitchFamily="34" charset="0"/>
            </a:rPr>
            <a:t>Use pipe sizing chart on Pages 4 &amp; 5 </a:t>
          </a:r>
          <a:r>
            <a:rPr lang="en-US" sz="1050" b="0" cap="none" spc="0" baseline="0">
              <a:ln>
                <a:noFill/>
              </a:ln>
              <a:solidFill>
                <a:schemeClr val="tx1"/>
              </a:solidFill>
              <a:effectLst/>
              <a:latin typeface="+mn-lt"/>
              <a:cs typeface="Arial" panose="020B0604020202020204" pitchFamily="34" charset="0"/>
            </a:rPr>
            <a:t>to select the domestic service pipe and distribution pipe sizes based on the </a:t>
          </a:r>
          <a:r>
            <a:rPr lang="en-US" sz="1050" b="0" cap="none" spc="0" baseline="0">
              <a:ln>
                <a:noFill/>
              </a:ln>
              <a:solidFill>
                <a:schemeClr val="tx1"/>
              </a:solidFill>
              <a:effectLst/>
              <a:latin typeface="+mn-lt"/>
              <a:ea typeface="+mn-ea"/>
              <a:cs typeface="Arial" panose="020B0604020202020204" pitchFamily="34" charset="0"/>
            </a:rPr>
            <a:t>WSFU, maximum developed length, and minimum available pressure for the domestic service.</a:t>
          </a:r>
        </a:p>
        <a:p>
          <a:pPr algn="l"/>
          <a:r>
            <a:rPr lang="en-US" sz="1050" b="0" cap="none" spc="0" baseline="0">
              <a:ln>
                <a:noFill/>
              </a:ln>
              <a:solidFill>
                <a:schemeClr val="tx1"/>
              </a:solidFill>
              <a:effectLst/>
              <a:latin typeface="+mn-lt"/>
              <a:ea typeface="+mn-ea"/>
              <a:cs typeface="Arial" panose="020B0604020202020204" pitchFamily="34" charset="0"/>
            </a:rPr>
            <a:t>Step 15: Determine the domestic/ SAF meter size based on AWWA water meter table on Page 3.</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0" cap="none" spc="0" baseline="0">
              <a:ln>
                <a:noFill/>
              </a:ln>
              <a:solidFill>
                <a:schemeClr val="tx1"/>
              </a:solidFill>
              <a:effectLst/>
              <a:latin typeface="+mn-lt"/>
              <a:ea typeface="+mn-ea"/>
              <a:cs typeface="Arial" panose="020B0604020202020204" pitchFamily="34" charset="0"/>
            </a:rPr>
            <a:t>Step 16: If the service is combined, determine the fire service and distribution pipes sizes per construction code requirements or by hydraulic calculations in accordance with NFPA 13D, NFPA 13R, or NFPA 13, as applicable.</a:t>
          </a:r>
        </a:p>
        <a:p>
          <a:pPr marL="0" marR="0" indent="0" algn="l" defTabSz="914400" eaLnBrk="1" fontAlgn="auto" latinLnBrk="0" hangingPunct="1">
            <a:lnSpc>
              <a:spcPct val="100000"/>
            </a:lnSpc>
            <a:spcBef>
              <a:spcPts val="0"/>
            </a:spcBef>
            <a:spcAft>
              <a:spcPts val="0"/>
            </a:spcAft>
            <a:buClrTx/>
            <a:buSzTx/>
            <a:buFontTx/>
            <a:buNone/>
            <a:tabLst/>
            <a:defRPr/>
          </a:pPr>
          <a:r>
            <a:rPr lang="en-US" sz="1050" b="0" cap="none" spc="0" baseline="0">
              <a:ln>
                <a:noFill/>
              </a:ln>
              <a:solidFill>
                <a:schemeClr val="tx1"/>
              </a:solidFill>
              <a:effectLst/>
              <a:latin typeface="+mn-lt"/>
              <a:ea typeface="+mn-ea"/>
              <a:cs typeface="Arial" panose="020B0604020202020204" pitchFamily="34" charset="0"/>
            </a:rPr>
            <a:t>Step 17: If this is a combined service, enter the maximum combined demand in WSFU.</a:t>
          </a:r>
        </a:p>
        <a:p>
          <a:pPr marL="0" marR="0" indent="0" defTabSz="914400" eaLnBrk="1" fontAlgn="auto" latinLnBrk="0" hangingPunct="1">
            <a:lnSpc>
              <a:spcPct val="100000"/>
            </a:lnSpc>
            <a:spcBef>
              <a:spcPts val="0"/>
            </a:spcBef>
            <a:spcAft>
              <a:spcPts val="0"/>
            </a:spcAft>
            <a:buClrTx/>
            <a:buSzTx/>
            <a:buFontTx/>
            <a:buNone/>
            <a:tabLst/>
            <a:defRPr/>
          </a:pPr>
          <a:r>
            <a:rPr lang="en-US" sz="1050" b="0" cap="none" spc="0" baseline="0">
              <a:ln>
                <a:noFill/>
              </a:ln>
              <a:solidFill>
                <a:schemeClr val="tx1"/>
              </a:solidFill>
              <a:effectLst/>
              <a:latin typeface="+mn-lt"/>
              <a:ea typeface="+mn-ea"/>
              <a:cs typeface="Arial" panose="020B0604020202020204" pitchFamily="34" charset="0"/>
            </a:rPr>
            <a:t>Step 18: Use pipe sizing charts on pages 4 &amp; 5 to select the service pipe size based on the WSFU, maximum developed length, and minimum available pressure for the combined service.</a:t>
          </a:r>
        </a:p>
        <a:p>
          <a:pPr marL="0" marR="0" indent="0" defTabSz="914400" eaLnBrk="1" fontAlgn="auto" latinLnBrk="0" hangingPunct="1">
            <a:lnSpc>
              <a:spcPct val="100000"/>
            </a:lnSpc>
            <a:spcBef>
              <a:spcPts val="0"/>
            </a:spcBef>
            <a:spcAft>
              <a:spcPts val="0"/>
            </a:spcAft>
            <a:buClrTx/>
            <a:buSzTx/>
            <a:buFontTx/>
            <a:buNone/>
            <a:tabLst/>
            <a:defRPr/>
          </a:pPr>
          <a:r>
            <a:rPr lang="en-US" sz="1050" b="0" cap="none" spc="0" baseline="0">
              <a:ln>
                <a:noFill/>
              </a:ln>
              <a:solidFill>
                <a:schemeClr val="tx1"/>
              </a:solidFill>
              <a:effectLst/>
              <a:latin typeface="+mn-lt"/>
              <a:ea typeface="+mn-ea"/>
              <a:cs typeface="Arial" panose="020B0604020202020204" pitchFamily="34" charset="0"/>
            </a:rPr>
            <a:t>Step 19: </a:t>
          </a:r>
          <a:r>
            <a:rPr lang="en-US" sz="1050" b="0" cap="none" spc="0" baseline="0">
              <a:ln>
                <a:noFill/>
              </a:ln>
              <a:solidFill>
                <a:schemeClr val="tx1"/>
              </a:solidFill>
              <a:effectLst/>
              <a:latin typeface="+mn-lt"/>
              <a:ea typeface="+mn-ea"/>
              <a:cs typeface="+mn-cs"/>
            </a:rPr>
            <a:t>Determine the combined meter size based on AWWA water meter table on Page 3.</a:t>
          </a:r>
          <a:endParaRPr lang="en-US" sz="1050" b="0" cap="none" spc="0">
            <a:ln>
              <a:noFill/>
            </a:ln>
            <a:solidFill>
              <a:schemeClr val="tx1"/>
            </a:solidFill>
            <a:effectLst/>
            <a:latin typeface="+mn-lt"/>
            <a:cs typeface="Arial" panose="020B0604020202020204" pitchFamily="34" charset="0"/>
          </a:endParaRPr>
        </a:p>
        <a:p>
          <a:endParaRPr lang="en-US" sz="1050" b="0" cap="none" spc="0" baseline="0">
            <a:ln>
              <a:noFill/>
            </a:ln>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32</xdr:col>
      <xdr:colOff>28575</xdr:colOff>
      <xdr:row>1</xdr:row>
      <xdr:rowOff>152400</xdr:rowOff>
    </xdr:from>
    <xdr:to>
      <xdr:col>37</xdr:col>
      <xdr:colOff>58353</xdr:colOff>
      <xdr:row>5</xdr:row>
      <xdr:rowOff>44450</xdr:rowOff>
    </xdr:to>
    <xdr:pic>
      <xdr:nvPicPr>
        <xdr:cNvPr id="5" name="Picture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819775" y="333375"/>
          <a:ext cx="934653"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295275</xdr:colOff>
      <xdr:row>0</xdr:row>
      <xdr:rowOff>104775</xdr:rowOff>
    </xdr:from>
    <xdr:to>
      <xdr:col>9</xdr:col>
      <xdr:colOff>629853</xdr:colOff>
      <xdr:row>3</xdr:row>
      <xdr:rowOff>120650</xdr:rowOff>
    </xdr:to>
    <xdr:pic>
      <xdr:nvPicPr>
        <xdr:cNvPr id="2" name="Picture 3">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743575" y="104775"/>
          <a:ext cx="98227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161925</xdr:colOff>
      <xdr:row>10</xdr:row>
      <xdr:rowOff>161925</xdr:rowOff>
    </xdr:from>
    <xdr:to>
      <xdr:col>20</xdr:col>
      <xdr:colOff>28575</xdr:colOff>
      <xdr:row>12</xdr:row>
      <xdr:rowOff>38100</xdr:rowOff>
    </xdr:to>
    <xdr:sp macro="" textlink="">
      <xdr:nvSpPr>
        <xdr:cNvPr id="18435" name="Drop Down 1" hidden="1">
          <a:extLst>
            <a:ext uri="{FF2B5EF4-FFF2-40B4-BE49-F238E27FC236}">
              <a16:creationId xmlns:a16="http://schemas.microsoft.com/office/drawing/2014/main" id="{00000000-0008-0000-0100-000003480000}"/>
            </a:ext>
          </a:extLst>
        </xdr:cNvPr>
        <xdr:cNvSpPr>
          <a:spLocks noChangeArrowheads="1"/>
        </xdr:cNvSpPr>
      </xdr:nvSpPr>
      <xdr:spPr bwMode="auto">
        <a:xfrm>
          <a:off x="2333625" y="1971675"/>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absolute">
    <xdr:from>
      <xdr:col>27</xdr:col>
      <xdr:colOff>152400</xdr:colOff>
      <xdr:row>10</xdr:row>
      <xdr:rowOff>152400</xdr:rowOff>
    </xdr:from>
    <xdr:to>
      <xdr:col>36</xdr:col>
      <xdr:colOff>114300</xdr:colOff>
      <xdr:row>12</xdr:row>
      <xdr:rowOff>19050</xdr:rowOff>
    </xdr:to>
    <xdr:sp macro="" textlink="">
      <xdr:nvSpPr>
        <xdr:cNvPr id="18436" name="Drop Down 2" hidden="1">
          <a:extLst>
            <a:ext uri="{FF2B5EF4-FFF2-40B4-BE49-F238E27FC236}">
              <a16:creationId xmlns:a16="http://schemas.microsoft.com/office/drawing/2014/main" id="{00000000-0008-0000-0100-000004480000}"/>
            </a:ext>
          </a:extLst>
        </xdr:cNvPr>
        <xdr:cNvSpPr>
          <a:spLocks noChangeArrowheads="1"/>
        </xdr:cNvSpPr>
      </xdr:nvSpPr>
      <xdr:spPr bwMode="auto">
        <a:xfrm>
          <a:off x="5038725" y="1962150"/>
          <a:ext cx="15906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32</xdr:col>
      <xdr:colOff>64539</xdr:colOff>
      <xdr:row>1</xdr:row>
      <xdr:rowOff>75079</xdr:rowOff>
    </xdr:from>
    <xdr:to>
      <xdr:col>37</xdr:col>
      <xdr:colOff>112060</xdr:colOff>
      <xdr:row>4</xdr:row>
      <xdr:rowOff>158749</xdr:rowOff>
    </xdr:to>
    <xdr:pic>
      <xdr:nvPicPr>
        <xdr:cNvPr id="18437" name="Picture 3">
          <a:extLst>
            <a:ext uri="{FF2B5EF4-FFF2-40B4-BE49-F238E27FC236}">
              <a16:creationId xmlns:a16="http://schemas.microsoft.com/office/drawing/2014/main" id="{00000000-0008-0000-0100-000005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742186" y="429932"/>
          <a:ext cx="934653"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150346</xdr:colOff>
          <xdr:row>8</xdr:row>
          <xdr:rowOff>39968</xdr:rowOff>
        </xdr:from>
        <xdr:to>
          <xdr:col>20</xdr:col>
          <xdr:colOff>121772</xdr:colOff>
          <xdr:row>10</xdr:row>
          <xdr:rowOff>121397</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2436346" y="1487768"/>
              <a:ext cx="1495426" cy="443379"/>
              <a:chOff x="7499613" y="3859267"/>
              <a:chExt cx="1390836" cy="436226"/>
            </a:xfrm>
          </xdr:grpSpPr>
          <xdr:sp macro="" textlink="">
            <xdr:nvSpPr>
              <xdr:cNvPr id="1031" name="Option Button 7" descr="Flush Tank"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7499613" y="3859267"/>
                <a:ext cx="1390836" cy="215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Flush Tank</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7501218" y="4102007"/>
                <a:ext cx="1099296" cy="193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Flushometer Valve</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12</xdr:col>
      <xdr:colOff>161925</xdr:colOff>
      <xdr:row>12</xdr:row>
      <xdr:rowOff>28575</xdr:rowOff>
    </xdr:from>
    <xdr:to>
      <xdr:col>20</xdr:col>
      <xdr:colOff>28575</xdr:colOff>
      <xdr:row>13</xdr:row>
      <xdr:rowOff>104775</xdr:rowOff>
    </xdr:to>
    <xdr:sp macro="" textlink="">
      <xdr:nvSpPr>
        <xdr:cNvPr id="2" name="Drop Down 1" hidden="1">
          <a:extLst>
            <a:ext uri="{FF2B5EF4-FFF2-40B4-BE49-F238E27FC236}">
              <a16:creationId xmlns:a16="http://schemas.microsoft.com/office/drawing/2014/main" id="{00000000-0008-0000-0200-000002000000}"/>
            </a:ext>
          </a:extLst>
        </xdr:cNvPr>
        <xdr:cNvSpPr>
          <a:spLocks noChangeArrowheads="1"/>
        </xdr:cNvSpPr>
      </xdr:nvSpPr>
      <xdr:spPr bwMode="auto">
        <a:xfrm>
          <a:off x="2447925" y="1971675"/>
          <a:ext cx="1390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absolute">
    <xdr:from>
      <xdr:col>27</xdr:col>
      <xdr:colOff>152400</xdr:colOff>
      <xdr:row>12</xdr:row>
      <xdr:rowOff>19050</xdr:rowOff>
    </xdr:from>
    <xdr:to>
      <xdr:col>36</xdr:col>
      <xdr:colOff>114300</xdr:colOff>
      <xdr:row>13</xdr:row>
      <xdr:rowOff>85725</xdr:rowOff>
    </xdr:to>
    <xdr:sp macro="" textlink="">
      <xdr:nvSpPr>
        <xdr:cNvPr id="3" name="Drop Down 2" hidden="1">
          <a:extLst>
            <a:ext uri="{FF2B5EF4-FFF2-40B4-BE49-F238E27FC236}">
              <a16:creationId xmlns:a16="http://schemas.microsoft.com/office/drawing/2014/main" id="{00000000-0008-0000-0200-000003000000}"/>
            </a:ext>
          </a:extLst>
        </xdr:cNvPr>
        <xdr:cNvSpPr>
          <a:spLocks noChangeArrowheads="1"/>
        </xdr:cNvSpPr>
      </xdr:nvSpPr>
      <xdr:spPr bwMode="auto">
        <a:xfrm>
          <a:off x="5295900" y="1962150"/>
          <a:ext cx="1676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xdr:col>
          <xdr:colOff>95250</xdr:colOff>
          <xdr:row>10</xdr:row>
          <xdr:rowOff>76200</xdr:rowOff>
        </xdr:from>
        <xdr:to>
          <xdr:col>12</xdr:col>
          <xdr:colOff>76200</xdr:colOff>
          <xdr:row>11</xdr:row>
          <xdr:rowOff>114300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Combined Fire and Domestic Service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xdr:row>
          <xdr:rowOff>0</xdr:rowOff>
        </xdr:from>
        <xdr:to>
          <xdr:col>9</xdr:col>
          <xdr:colOff>123825</xdr:colOff>
          <xdr:row>10</xdr:row>
          <xdr:rowOff>57150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Domestic Service Only</a:t>
              </a:r>
            </a:p>
          </xdr:txBody>
        </xdr:sp>
        <xdr:clientData fLocksWithSheet="0"/>
      </xdr:twoCellAnchor>
    </mc:Choice>
    <mc:Fallback/>
  </mc:AlternateContent>
  <xdr:twoCellAnchor editAs="oneCell">
    <xdr:from>
      <xdr:col>32</xdr:col>
      <xdr:colOff>64539</xdr:colOff>
      <xdr:row>1</xdr:row>
      <xdr:rowOff>75079</xdr:rowOff>
    </xdr:from>
    <xdr:to>
      <xdr:col>37</xdr:col>
      <xdr:colOff>112060</xdr:colOff>
      <xdr:row>5</xdr:row>
      <xdr:rowOff>53974</xdr:rowOff>
    </xdr:to>
    <xdr:pic>
      <xdr:nvPicPr>
        <xdr:cNvPr id="20" name="Picture 3">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855739" y="256054"/>
          <a:ext cx="952396" cy="626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19</xdr:col>
          <xdr:colOff>142875</xdr:colOff>
          <xdr:row>12</xdr:row>
          <xdr:rowOff>9525</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Proposed Meter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22</xdr:row>
          <xdr:rowOff>123825</xdr:rowOff>
        </xdr:from>
        <xdr:to>
          <xdr:col>18</xdr:col>
          <xdr:colOff>85725</xdr:colOff>
          <xdr:row>24</xdr:row>
          <xdr:rowOff>28575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133350</xdr:rowOff>
        </xdr:from>
        <xdr:to>
          <xdr:col>18</xdr:col>
          <xdr:colOff>0</xdr:colOff>
          <xdr:row>25</xdr:row>
          <xdr:rowOff>19050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0</xdr:rowOff>
        </xdr:from>
        <xdr:to>
          <xdr:col>19</xdr:col>
          <xdr:colOff>0</xdr:colOff>
          <xdr:row>25</xdr:row>
          <xdr:rowOff>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19050</xdr:rowOff>
        </xdr:from>
        <xdr:to>
          <xdr:col>30</xdr:col>
          <xdr:colOff>9525</xdr:colOff>
          <xdr:row>9</xdr:row>
          <xdr:rowOff>114300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One- or Two-Family 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9</xdr:row>
          <xdr:rowOff>114300</xdr:rowOff>
        </xdr:from>
        <xdr:to>
          <xdr:col>29</xdr:col>
          <xdr:colOff>161925</xdr:colOff>
          <xdr:row>11</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Structure</a:t>
              </a:r>
            </a:p>
          </xdr:txBody>
        </xdr:sp>
        <xdr:clientData/>
      </xdr:twoCellAnchor>
    </mc:Choice>
    <mc:Fallback/>
  </mc:AlternateContent>
  <xdr:twoCellAnchor>
    <xdr:from>
      <xdr:col>0</xdr:col>
      <xdr:colOff>82365</xdr:colOff>
      <xdr:row>40</xdr:row>
      <xdr:rowOff>7468</xdr:rowOff>
    </xdr:from>
    <xdr:to>
      <xdr:col>36</xdr:col>
      <xdr:colOff>82364</xdr:colOff>
      <xdr:row>49</xdr:row>
      <xdr:rowOff>38100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82365" y="6484468"/>
          <a:ext cx="6857999" cy="1487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aseline="30000">
              <a:solidFill>
                <a:schemeClr val="dk1"/>
              </a:solidFill>
              <a:effectLst/>
              <a:latin typeface="+mn-lt"/>
              <a:ea typeface="+mn-ea"/>
              <a:cs typeface="+mn-cs"/>
            </a:rPr>
            <a:t>1</a:t>
          </a:r>
          <a:r>
            <a:rPr lang="en-US" sz="900" baseline="0">
              <a:solidFill>
                <a:schemeClr val="dk1"/>
              </a:solidFill>
              <a:effectLst/>
              <a:latin typeface="+mn-lt"/>
              <a:ea typeface="+mn-ea"/>
              <a:cs typeface="+mn-cs"/>
            </a:rPr>
            <a:t>Service Pipe- The pipe from the water main to the water distribution system of the building served.  </a:t>
          </a:r>
          <a:r>
            <a:rPr lang="en-US" sz="900">
              <a:solidFill>
                <a:schemeClr val="dk1"/>
              </a:solidFill>
              <a:effectLst/>
              <a:latin typeface="+mn-lt"/>
              <a:ea typeface="+mn-ea"/>
              <a:cs typeface="+mn-cs"/>
            </a:rPr>
            <a:t>The minimum service pipe size shall be 1" for new construction.</a:t>
          </a:r>
          <a:endParaRPr lang="en-US" sz="900">
            <a:effectLst/>
          </a:endParaRPr>
        </a:p>
        <a:p>
          <a:pPr eaLnBrk="1" fontAlgn="auto" latinLnBrk="0" hangingPunct="1"/>
          <a:r>
            <a:rPr lang="en-US" sz="900" baseline="30000">
              <a:solidFill>
                <a:schemeClr val="dk1"/>
              </a:solidFill>
              <a:effectLst/>
              <a:latin typeface="+mn-lt"/>
              <a:ea typeface="+mn-ea"/>
              <a:cs typeface="+mn-cs"/>
            </a:rPr>
            <a:t>2</a:t>
          </a:r>
          <a:r>
            <a:rPr lang="en-US" sz="900" baseline="0">
              <a:solidFill>
                <a:schemeClr val="dk1"/>
              </a:solidFill>
              <a:effectLst/>
              <a:latin typeface="+mn-lt"/>
              <a:ea typeface="+mn-ea"/>
              <a:cs typeface="+mn-cs"/>
            </a:rPr>
            <a:t>Distribution Pipe- A pipe within the building structure from the water service pipe to the points of utilization.</a:t>
          </a:r>
          <a:endParaRPr lang="en-US" sz="9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30000">
              <a:solidFill>
                <a:schemeClr val="dk1"/>
              </a:solidFill>
              <a:effectLst/>
              <a:latin typeface="+mn-lt"/>
              <a:ea typeface="+mn-ea"/>
              <a:cs typeface="+mn-cs"/>
            </a:rPr>
            <a:t>3</a:t>
          </a:r>
          <a:r>
            <a:rPr lang="en-US" sz="900">
              <a:solidFill>
                <a:schemeClr val="dk1"/>
              </a:solidFill>
              <a:effectLst/>
              <a:latin typeface="+mn-lt"/>
              <a:ea typeface="+mn-ea"/>
              <a:cs typeface="+mn-cs"/>
            </a:rPr>
            <a:t>The fire service</a:t>
          </a:r>
          <a:r>
            <a:rPr lang="en-US" sz="900" baseline="0">
              <a:solidFill>
                <a:schemeClr val="dk1"/>
              </a:solidFill>
              <a:effectLst/>
              <a:latin typeface="+mn-lt"/>
              <a:ea typeface="+mn-ea"/>
              <a:cs typeface="+mn-cs"/>
            </a:rPr>
            <a:t> and distribution pipes shall be sized per construction code requirements or by hydraulic calculation in accordance with NFPA 13D, NFPA 13R, or NFPA 13, as applicable.  </a:t>
          </a:r>
          <a:r>
            <a:rPr lang="en-US" sz="900">
              <a:solidFill>
                <a:schemeClr val="dk1"/>
              </a:solidFill>
              <a:effectLst/>
              <a:latin typeface="+mn-lt"/>
              <a:ea typeface="+mn-ea"/>
              <a:cs typeface="+mn-cs"/>
            </a:rPr>
            <a:t>The minimum service pipe size shall be 1" for new construction.</a:t>
          </a:r>
          <a:endParaRPr lang="en-US" sz="9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30000">
              <a:solidFill>
                <a:schemeClr val="dk1"/>
              </a:solidFill>
              <a:effectLst/>
              <a:latin typeface="+mn-lt"/>
              <a:ea typeface="+mn-ea"/>
              <a:cs typeface="+mn-cs"/>
            </a:rPr>
            <a:t>4</a:t>
          </a:r>
          <a:r>
            <a:rPr lang="en-US" sz="900" baseline="0">
              <a:solidFill>
                <a:schemeClr val="dk1"/>
              </a:solidFill>
              <a:effectLst/>
              <a:latin typeface="+mn-lt"/>
              <a:ea typeface="+mn-ea"/>
              <a:cs typeface="+mn-cs"/>
            </a:rPr>
            <a:t>If the</a:t>
          </a:r>
          <a:r>
            <a:rPr lang="en-US" sz="900">
              <a:solidFill>
                <a:schemeClr val="dk1"/>
              </a:solidFill>
              <a:effectLst/>
              <a:latin typeface="+mn-lt"/>
              <a:ea typeface="+mn-ea"/>
              <a:cs typeface="+mn-cs"/>
            </a:rPr>
            <a:t> designed</a:t>
          </a:r>
          <a:r>
            <a:rPr lang="en-US" sz="900" baseline="0">
              <a:solidFill>
                <a:schemeClr val="dk1"/>
              </a:solidFill>
              <a:effectLst/>
              <a:latin typeface="+mn-lt"/>
              <a:ea typeface="+mn-ea"/>
              <a:cs typeface="+mn-cs"/>
            </a:rPr>
            <a:t> value of the </a:t>
          </a:r>
          <a:r>
            <a:rPr lang="en-US" sz="900">
              <a:solidFill>
                <a:schemeClr val="dk1"/>
              </a:solidFill>
              <a:effectLst/>
              <a:latin typeface="+mn-lt"/>
              <a:ea typeface="+mn-ea"/>
              <a:cs typeface="+mn-cs"/>
            </a:rPr>
            <a:t>combined demand in WSFU is different from the above computed</a:t>
          </a:r>
          <a:r>
            <a:rPr lang="en-US" sz="900" baseline="0">
              <a:solidFill>
                <a:schemeClr val="dk1"/>
              </a:solidFill>
              <a:effectLst/>
              <a:latin typeface="+mn-lt"/>
              <a:ea typeface="+mn-ea"/>
              <a:cs typeface="+mn-cs"/>
            </a:rPr>
            <a:t> value, provide alternative computations per IPC/ IFC for the combined service line pipe size.</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30000">
              <a:solidFill>
                <a:schemeClr val="dk1"/>
              </a:solidFill>
              <a:effectLst/>
              <a:latin typeface="+mn-lt"/>
              <a:ea typeface="+mn-ea"/>
              <a:cs typeface="+mn-cs"/>
            </a:rPr>
            <a:t>5</a:t>
          </a:r>
          <a:r>
            <a:rPr lang="en-US" sz="900" baseline="0">
              <a:solidFill>
                <a:schemeClr val="dk1"/>
              </a:solidFill>
              <a:effectLst/>
              <a:latin typeface="+mn-lt"/>
              <a:ea typeface="+mn-ea"/>
              <a:cs typeface="+mn-cs"/>
            </a:rPr>
            <a:t>The combined service shall be capable of supplying the simultaneous domestic demand and the sprinkler demand required to be hydraulically calculated by NFPA 13, NFPA 13D or NFPA 13R.</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30000">
              <a:solidFill>
                <a:schemeClr val="dk1"/>
              </a:solidFill>
              <a:effectLst/>
              <a:latin typeface="+mn-lt"/>
              <a:ea typeface="+mn-ea"/>
              <a:cs typeface="+mn-cs"/>
            </a:rPr>
            <a:t>6</a:t>
          </a:r>
          <a:r>
            <a:rPr lang="en-US" sz="900" baseline="0">
              <a:solidFill>
                <a:schemeClr val="dk1"/>
              </a:solidFill>
              <a:effectLst/>
              <a:latin typeface="+mn-lt"/>
              <a:ea typeface="+mn-ea"/>
              <a:cs typeface="+mn-cs"/>
            </a:rPr>
            <a:t>See AWWA water meter standards on Page 3 to determine the proposed combined service meter size.</a:t>
          </a:r>
          <a:endParaRPr lang="en-US"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700">
            <a:effectLst/>
          </a:endParaRPr>
        </a:p>
        <a:p>
          <a:pPr algn="l"/>
          <a:endParaRPr lang="en-US" sz="700"/>
        </a:p>
        <a:p>
          <a:pPr algn="l"/>
          <a:endParaRPr lang="en-US" sz="8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161925</xdr:colOff>
      <xdr:row>12</xdr:row>
      <xdr:rowOff>28575</xdr:rowOff>
    </xdr:from>
    <xdr:to>
      <xdr:col>20</xdr:col>
      <xdr:colOff>28575</xdr:colOff>
      <xdr:row>13</xdr:row>
      <xdr:rowOff>104775</xdr:rowOff>
    </xdr:to>
    <xdr:sp macro="" textlink="">
      <xdr:nvSpPr>
        <xdr:cNvPr id="2" name="Drop Down 1" hidden="1">
          <a:extLst>
            <a:ext uri="{FF2B5EF4-FFF2-40B4-BE49-F238E27FC236}">
              <a16:creationId xmlns:a16="http://schemas.microsoft.com/office/drawing/2014/main" id="{00000000-0008-0000-0300-000002000000}"/>
            </a:ext>
          </a:extLst>
        </xdr:cNvPr>
        <xdr:cNvSpPr>
          <a:spLocks noChangeArrowheads="1"/>
        </xdr:cNvSpPr>
      </xdr:nvSpPr>
      <xdr:spPr bwMode="auto">
        <a:xfrm>
          <a:off x="2447925" y="1971675"/>
          <a:ext cx="1390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absolute">
    <xdr:from>
      <xdr:col>27</xdr:col>
      <xdr:colOff>152400</xdr:colOff>
      <xdr:row>12</xdr:row>
      <xdr:rowOff>19050</xdr:rowOff>
    </xdr:from>
    <xdr:to>
      <xdr:col>36</xdr:col>
      <xdr:colOff>114300</xdr:colOff>
      <xdr:row>13</xdr:row>
      <xdr:rowOff>85725</xdr:rowOff>
    </xdr:to>
    <xdr:sp macro="" textlink="">
      <xdr:nvSpPr>
        <xdr:cNvPr id="3" name="Drop Down 2" hidden="1">
          <a:extLst>
            <a:ext uri="{FF2B5EF4-FFF2-40B4-BE49-F238E27FC236}">
              <a16:creationId xmlns:a16="http://schemas.microsoft.com/office/drawing/2014/main" id="{00000000-0008-0000-0300-000003000000}"/>
            </a:ext>
          </a:extLst>
        </xdr:cNvPr>
        <xdr:cNvSpPr>
          <a:spLocks noChangeArrowheads="1"/>
        </xdr:cNvSpPr>
      </xdr:nvSpPr>
      <xdr:spPr bwMode="auto">
        <a:xfrm>
          <a:off x="5295900" y="1962150"/>
          <a:ext cx="1676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32</xdr:col>
      <xdr:colOff>64539</xdr:colOff>
      <xdr:row>1</xdr:row>
      <xdr:rowOff>75079</xdr:rowOff>
    </xdr:from>
    <xdr:to>
      <xdr:col>37</xdr:col>
      <xdr:colOff>112060</xdr:colOff>
      <xdr:row>5</xdr:row>
      <xdr:rowOff>53974</xdr:rowOff>
    </xdr:to>
    <xdr:pic>
      <xdr:nvPicPr>
        <xdr:cNvPr id="6" name="Picture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855739" y="237004"/>
          <a:ext cx="952396" cy="626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1</xdr:row>
      <xdr:rowOff>47625</xdr:rowOff>
    </xdr:from>
    <xdr:to>
      <xdr:col>3</xdr:col>
      <xdr:colOff>163128</xdr:colOff>
      <xdr:row>5</xdr:row>
      <xdr:rowOff>15875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133350" y="209550"/>
          <a:ext cx="88702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1</xdr:row>
      <xdr:rowOff>47625</xdr:rowOff>
    </xdr:from>
    <xdr:to>
      <xdr:col>3</xdr:col>
      <xdr:colOff>163128</xdr:colOff>
      <xdr:row>5</xdr:row>
      <xdr:rowOff>15875</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133350" y="209550"/>
          <a:ext cx="88702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295275</xdr:colOff>
      <xdr:row>0</xdr:row>
      <xdr:rowOff>104775</xdr:rowOff>
    </xdr:from>
    <xdr:to>
      <xdr:col>10</xdr:col>
      <xdr:colOff>629853</xdr:colOff>
      <xdr:row>3</xdr:row>
      <xdr:rowOff>120650</xdr:rowOff>
    </xdr:to>
    <xdr:pic>
      <xdr:nvPicPr>
        <xdr:cNvPr id="3" name="Picture 3">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6143625" y="104775"/>
          <a:ext cx="98227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114300</xdr:colOff>
      <xdr:row>5</xdr:row>
      <xdr:rowOff>133350</xdr:rowOff>
    </xdr:from>
    <xdr:ext cx="6905965" cy="7315200"/>
    <xdr:sp macro="" textlink="">
      <xdr:nvSpPr>
        <xdr:cNvPr id="4" name="Rectangle 3">
          <a:extLst>
            <a:ext uri="{FF2B5EF4-FFF2-40B4-BE49-F238E27FC236}">
              <a16:creationId xmlns:a16="http://schemas.microsoft.com/office/drawing/2014/main" id="{00000000-0008-0000-0700-000004000000}"/>
            </a:ext>
          </a:extLst>
        </xdr:cNvPr>
        <xdr:cNvSpPr/>
      </xdr:nvSpPr>
      <xdr:spPr>
        <a:xfrm>
          <a:off x="114300" y="1133475"/>
          <a:ext cx="6905965" cy="7315200"/>
        </a:xfrm>
        <a:prstGeom prst="rect">
          <a:avLst/>
        </a:prstGeom>
        <a:noFill/>
      </xdr:spPr>
      <xdr:txBody>
        <a:bodyPr wrap="square" lIns="91440" tIns="45720" rIns="91440" bIns="45720">
          <a:noAutofit/>
        </a:bodyPr>
        <a:lstStyle/>
        <a:p>
          <a:pPr algn="l"/>
          <a:r>
            <a:rPr lang="en-US" sz="1200" b="1" cap="none" spc="0">
              <a:ln>
                <a:noFill/>
              </a:ln>
              <a:solidFill>
                <a:schemeClr val="tx1"/>
              </a:solidFill>
              <a:effectLst/>
              <a:latin typeface="+mn-lt"/>
              <a:cs typeface="Arial" panose="020B0604020202020204" pitchFamily="34" charset="0"/>
            </a:rPr>
            <a:t>Full-bath Group (Flush Tank)</a:t>
          </a:r>
          <a:r>
            <a:rPr lang="en-US" sz="1200" b="0" cap="none" spc="0">
              <a:ln>
                <a:noFill/>
              </a:ln>
              <a:solidFill>
                <a:schemeClr val="tx1"/>
              </a:solidFill>
              <a:effectLst/>
              <a:latin typeface="+mn-lt"/>
              <a:cs typeface="Arial" panose="020B0604020202020204" pitchFamily="34" charset="0"/>
            </a:rPr>
            <a:t> - 1 Tank Toilet, 1 Bathroom Sink and either 1 shower, 1 tub or 1 shower/tub combination.</a:t>
          </a:r>
          <a:endParaRPr lang="en-US" sz="1200" b="0" cap="none" spc="0" baseline="0">
            <a:ln>
              <a:noFill/>
            </a:ln>
            <a:solidFill>
              <a:schemeClr val="tx1"/>
            </a:solidFill>
            <a:effectLst/>
            <a:latin typeface="+mn-lt"/>
            <a:cs typeface="Arial" panose="020B0604020202020204" pitchFamily="34" charset="0"/>
          </a:endParaRPr>
        </a:p>
        <a:p>
          <a:pPr algn="l"/>
          <a:endParaRPr lang="en-US" sz="1200" b="0" cap="none" spc="0" baseline="0">
            <a:ln>
              <a:noFill/>
            </a:ln>
            <a:solidFill>
              <a:schemeClr val="tx1"/>
            </a:solidFill>
            <a:effectLst/>
            <a:latin typeface="+mn-lt"/>
            <a:cs typeface="Arial" panose="020B0604020202020204" pitchFamily="34" charset="0"/>
          </a:endParaRPr>
        </a:p>
        <a:p>
          <a:pPr algn="l"/>
          <a:r>
            <a:rPr lang="en-US" sz="1200" b="1" cap="none" spc="0" baseline="0">
              <a:ln>
                <a:noFill/>
              </a:ln>
              <a:solidFill>
                <a:schemeClr val="tx1"/>
              </a:solidFill>
              <a:effectLst/>
              <a:latin typeface="+mn-lt"/>
              <a:cs typeface="Arial" panose="020B0604020202020204" pitchFamily="34" charset="0"/>
            </a:rPr>
            <a:t>Full-bath Group (Flushometer Valve)- </a:t>
          </a:r>
          <a:r>
            <a:rPr lang="en-US" sz="1200" b="0" cap="none" spc="0" baseline="0">
              <a:ln>
                <a:noFill/>
              </a:ln>
              <a:solidFill>
                <a:schemeClr val="tx1"/>
              </a:solidFill>
              <a:effectLst/>
              <a:latin typeface="+mn-lt"/>
              <a:cs typeface="Arial" panose="020B0604020202020204" pitchFamily="34" charset="0"/>
            </a:rPr>
            <a:t>1 Flushometer Toilet, 1 Bathroom Sink and either 1 shower, 1 tub or 1 shower/tub combination.</a:t>
          </a:r>
        </a:p>
        <a:p>
          <a:pPr algn="l"/>
          <a:endParaRPr lang="en-US" sz="1200" b="0" cap="none" spc="0" baseline="0">
            <a:ln>
              <a:noFill/>
            </a:ln>
            <a:solidFill>
              <a:schemeClr val="tx1"/>
            </a:solidFill>
            <a:effectLst/>
            <a:latin typeface="+mn-lt"/>
            <a:cs typeface="Arial" panose="020B0604020202020204" pitchFamily="34" charset="0"/>
          </a:endParaRPr>
        </a:p>
        <a:p>
          <a:pPr algn="l"/>
          <a:r>
            <a:rPr lang="en-US" sz="1200" b="1" cap="none" spc="0" baseline="0">
              <a:ln>
                <a:noFill/>
              </a:ln>
              <a:solidFill>
                <a:schemeClr val="tx1"/>
              </a:solidFill>
              <a:effectLst/>
              <a:latin typeface="+mn-lt"/>
              <a:cs typeface="Arial" panose="020B0604020202020204" pitchFamily="34" charset="0"/>
            </a:rPr>
            <a:t>Half-bath Group (Flush Tank)- </a:t>
          </a:r>
          <a:r>
            <a:rPr lang="en-US" sz="1200" b="0" cap="none" spc="0" baseline="0">
              <a:ln>
                <a:noFill/>
              </a:ln>
              <a:solidFill>
                <a:schemeClr val="tx1"/>
              </a:solidFill>
              <a:effectLst/>
              <a:latin typeface="+mn-lt"/>
              <a:cs typeface="Arial" panose="020B0604020202020204" pitchFamily="34" charset="0"/>
            </a:rPr>
            <a:t>1 Tank Toilet and 1 Bathroom Sink</a:t>
          </a:r>
        </a:p>
        <a:p>
          <a:pPr algn="l"/>
          <a:endParaRPr lang="en-US" sz="1200" b="0" cap="none" spc="0" baseline="0">
            <a:ln>
              <a:noFill/>
            </a:ln>
            <a:solidFill>
              <a:schemeClr val="tx1"/>
            </a:solidFill>
            <a:effectLst/>
            <a:latin typeface="+mn-lt"/>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Bathtub / Shower Combination- </a:t>
          </a:r>
          <a:r>
            <a:rPr lang="en-US" sz="1200" b="0" cap="none" spc="0" baseline="0">
              <a:ln>
                <a:noFill/>
              </a:ln>
              <a:solidFill>
                <a:schemeClr val="tx1"/>
              </a:solidFill>
              <a:effectLst/>
              <a:latin typeface="+mn-lt"/>
              <a:ea typeface="+mn-ea"/>
              <a:cs typeface="Arial" panose="020B0604020202020204" pitchFamily="34" charset="0"/>
            </a:rPr>
            <a:t>This fixture has a bathtub as the basin base with a bath shower atop it and is located in PRIVATE space.  This fixture can only use either the tub faucet OR the shower head.  Not both at the same time.</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Combination Fixture- </a:t>
          </a:r>
          <a:r>
            <a:rPr lang="en-US" sz="1200" b="0" cap="none" spc="0" baseline="0">
              <a:ln>
                <a:noFill/>
              </a:ln>
              <a:solidFill>
                <a:schemeClr val="tx1"/>
              </a:solidFill>
              <a:effectLst/>
              <a:latin typeface="+mn-lt"/>
              <a:ea typeface="+mn-ea"/>
              <a:cs typeface="Arial" panose="020B0604020202020204" pitchFamily="34" charset="0"/>
            </a:rPr>
            <a:t>This fixture combines the functions of a sink and a toilet into a single fixture and is located in PRIVATE space.</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Water Closet (Tank Toilet)- </a:t>
          </a:r>
          <a:r>
            <a:rPr lang="en-US" sz="1200" b="0" cap="none" spc="0" baseline="0">
              <a:ln>
                <a:noFill/>
              </a:ln>
              <a:solidFill>
                <a:schemeClr val="tx1"/>
              </a:solidFill>
              <a:effectLst/>
              <a:latin typeface="+mn-lt"/>
              <a:ea typeface="+mn-ea"/>
              <a:cs typeface="Arial" panose="020B0604020202020204" pitchFamily="34" charset="0"/>
            </a:rPr>
            <a:t>This is a toilet that has a tank on the back that holds water.  If there is no tank the fixture is called a Flushometer Valve toilet.</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Water Closet (Flushometer Valve)- </a:t>
          </a:r>
          <a:r>
            <a:rPr lang="en-US" sz="1200" b="0" cap="none" spc="0" baseline="0">
              <a:ln>
                <a:noFill/>
              </a:ln>
              <a:solidFill>
                <a:schemeClr val="tx1"/>
              </a:solidFill>
              <a:effectLst/>
              <a:latin typeface="+mn-lt"/>
              <a:ea typeface="+mn-ea"/>
              <a:cs typeface="Arial" panose="020B0604020202020204" pitchFamily="34" charset="0"/>
            </a:rPr>
            <a:t>This type of toilet has no tank to store the water on the back.  The water pipe comes directly out of the wall and fills the bowl.</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Water Closet (Flushometer Tank)- </a:t>
          </a:r>
          <a:r>
            <a:rPr lang="en-US" sz="1200" b="0" cap="none" spc="0" baseline="0">
              <a:ln>
                <a:noFill/>
              </a:ln>
              <a:solidFill>
                <a:schemeClr val="tx1"/>
              </a:solidFill>
              <a:effectLst/>
              <a:latin typeface="+mn-lt"/>
              <a:ea typeface="+mn-ea"/>
              <a:cs typeface="Arial" panose="020B0604020202020204" pitchFamily="34" charset="0"/>
            </a:rPr>
            <a:t>This fixture combines a Flushometer Valve with a tank.  The valve allows a certain amount of water to fill the tank quickly at a high rate.</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Laundry Tub- </a:t>
          </a:r>
          <a:r>
            <a:rPr lang="en-US" sz="1200" b="0" cap="none" spc="0" baseline="0">
              <a:ln>
                <a:noFill/>
              </a:ln>
              <a:solidFill>
                <a:schemeClr val="tx1"/>
              </a:solidFill>
              <a:effectLst/>
              <a:latin typeface="+mn-lt"/>
              <a:ea typeface="+mn-ea"/>
              <a:cs typeface="Arial" panose="020B0604020202020204" pitchFamily="34" charset="0"/>
            </a:rPr>
            <a:t>A sink located in a laundry room or utility room.</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Hose Bibs (ALL Public and Private Bibs)- </a:t>
          </a:r>
          <a:r>
            <a:rPr lang="en-US" sz="1200" b="0" cap="none" spc="0" baseline="0">
              <a:ln>
                <a:noFill/>
              </a:ln>
              <a:solidFill>
                <a:schemeClr val="tx1"/>
              </a:solidFill>
              <a:effectLst/>
              <a:latin typeface="+mn-lt"/>
              <a:ea typeface="+mn-ea"/>
              <a:cs typeface="Arial" panose="020B0604020202020204" pitchFamily="34" charset="0"/>
            </a:rPr>
            <a:t>An outside faucet.</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Urinal (1" Flushometer Valve)- </a:t>
          </a:r>
          <a:r>
            <a:rPr lang="en-US" sz="1200" b="0" cap="none" spc="0" baseline="0">
              <a:ln>
                <a:noFill/>
              </a:ln>
              <a:solidFill>
                <a:schemeClr val="tx1"/>
              </a:solidFill>
              <a:effectLst/>
              <a:latin typeface="+mn-lt"/>
              <a:ea typeface="+mn-ea"/>
              <a:cs typeface="Arial" panose="020B0604020202020204" pitchFamily="34" charset="0"/>
            </a:rPr>
            <a:t>A bathroom urinal located in PUBLIC space with a 1" valve.</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Urinal (3/4" Flushometer Valve)- </a:t>
          </a:r>
          <a:r>
            <a:rPr lang="en-US" sz="1200" b="0" cap="none" spc="0" baseline="0">
              <a:ln>
                <a:noFill/>
              </a:ln>
              <a:solidFill>
                <a:schemeClr val="tx1"/>
              </a:solidFill>
              <a:effectLst/>
              <a:latin typeface="+mn-lt"/>
              <a:ea typeface="+mn-ea"/>
              <a:cs typeface="Arial" panose="020B0604020202020204" pitchFamily="34" charset="0"/>
            </a:rPr>
            <a:t>A bathroom urinal located in PUBLIC space with a 3/4" valve.</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Urinal (Flush Tank)- </a:t>
          </a:r>
          <a:r>
            <a:rPr lang="en-US" sz="1200" b="0" cap="none" spc="0" baseline="0">
              <a:ln>
                <a:noFill/>
              </a:ln>
              <a:solidFill>
                <a:schemeClr val="tx1"/>
              </a:solidFill>
              <a:effectLst/>
              <a:latin typeface="+mn-lt"/>
              <a:ea typeface="+mn-ea"/>
              <a:cs typeface="Arial" panose="020B0604020202020204" pitchFamily="34" charset="0"/>
            </a:rPr>
            <a:t>A bathroom urinal located in PUBLIC space with a tank.</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Domestic Demand-</a:t>
          </a:r>
          <a:r>
            <a:rPr lang="en-US" sz="1200" b="0" cap="none" spc="0" baseline="0">
              <a:ln>
                <a:noFill/>
              </a:ln>
              <a:solidFill>
                <a:schemeClr val="tx1"/>
              </a:solidFill>
              <a:effectLst/>
              <a:latin typeface="+mn-lt"/>
              <a:ea typeface="+mn-ea"/>
              <a:cs typeface="Arial" panose="020B0604020202020204" pitchFamily="34" charset="0"/>
            </a:rPr>
            <a:t> The water used by the fixtures and the mechanical equipment excluding fire and irrigation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cap="none" spc="0" baseline="0">
            <a:ln>
              <a:noFill/>
            </a:ln>
            <a:solidFill>
              <a:schemeClr val="tx1"/>
            </a:solidFill>
            <a:effectLst/>
            <a:latin typeface="+mn-lt"/>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1" cap="none" spc="0" baseline="0">
              <a:ln>
                <a:noFill/>
              </a:ln>
              <a:solidFill>
                <a:schemeClr val="tx1"/>
              </a:solidFill>
              <a:effectLst/>
              <a:latin typeface="+mn-lt"/>
              <a:ea typeface="+mn-ea"/>
              <a:cs typeface="Arial" panose="020B0604020202020204" pitchFamily="34" charset="0"/>
            </a:rPr>
            <a:t>IPC-</a:t>
          </a:r>
          <a:r>
            <a:rPr lang="en-US" sz="1200" b="0" cap="none" spc="0" baseline="0">
              <a:ln>
                <a:noFill/>
              </a:ln>
              <a:solidFill>
                <a:schemeClr val="tx1"/>
              </a:solidFill>
              <a:effectLst/>
              <a:latin typeface="+mn-lt"/>
              <a:ea typeface="+mn-ea"/>
              <a:cs typeface="Arial" panose="020B0604020202020204" pitchFamily="34" charset="0"/>
            </a:rPr>
            <a:t> International Plumbing Code</a:t>
          </a:r>
          <a:endParaRPr lang="en-US" sz="1200" b="0" cap="none" spc="0" baseline="0">
            <a:ln>
              <a:noFill/>
            </a:ln>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295275</xdr:colOff>
      <xdr:row>0</xdr:row>
      <xdr:rowOff>104775</xdr:rowOff>
    </xdr:from>
    <xdr:to>
      <xdr:col>9</xdr:col>
      <xdr:colOff>629853</xdr:colOff>
      <xdr:row>3</xdr:row>
      <xdr:rowOff>120650</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6143625" y="104775"/>
          <a:ext cx="98227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295275</xdr:colOff>
      <xdr:row>0</xdr:row>
      <xdr:rowOff>104775</xdr:rowOff>
    </xdr:from>
    <xdr:to>
      <xdr:col>9</xdr:col>
      <xdr:colOff>629853</xdr:colOff>
      <xdr:row>3</xdr:row>
      <xdr:rowOff>120650</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7077" b="26398"/>
        <a:stretch>
          <a:fillRect/>
        </a:stretch>
      </xdr:blipFill>
      <xdr:spPr bwMode="auto">
        <a:xfrm>
          <a:off x="5743575" y="104775"/>
          <a:ext cx="982278"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BC129"/>
  <sheetViews>
    <sheetView showGridLines="0" view="pageLayout" zoomScaleNormal="100" workbookViewId="0">
      <selection activeCell="H47" sqref="H47"/>
    </sheetView>
  </sheetViews>
  <sheetFormatPr defaultColWidth="2.7109375" defaultRowHeight="12.75" customHeight="1" zeroHeight="1" x14ac:dyDescent="0.2"/>
  <cols>
    <col min="1" max="1" width="2.7109375" style="45"/>
    <col min="2" max="18" width="2.7109375" style="4"/>
    <col min="19" max="19" width="2.7109375" style="4" customWidth="1"/>
    <col min="20" max="21" width="2.7109375" style="4"/>
    <col min="22" max="22" width="2.7109375" style="4" customWidth="1"/>
    <col min="23" max="25" width="2.7109375" style="4"/>
    <col min="26" max="26" width="2.7109375" style="4" customWidth="1"/>
    <col min="27" max="30" width="2.7109375" style="4"/>
    <col min="31" max="31" width="2.7109375" style="4" customWidth="1"/>
    <col min="32" max="32" width="2.7109375" style="4"/>
    <col min="33" max="33" width="2.7109375" style="4" customWidth="1"/>
    <col min="34" max="36" width="2.7109375" style="4"/>
    <col min="37" max="37" width="2.7109375" style="5"/>
    <col min="38" max="38" width="2.7109375" style="45"/>
    <col min="39" max="44" width="2.7109375" style="4"/>
    <col min="45" max="45" width="16.5703125" style="4" bestFit="1" customWidth="1"/>
    <col min="46" max="16384" width="2.7109375" style="4"/>
  </cols>
  <sheetData>
    <row r="1" spans="1:55" s="45" customFormat="1" ht="14.25" customHeight="1" thickTop="1" x14ac:dyDescent="0.2">
      <c r="A1" s="415" t="s">
        <v>165</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7"/>
      <c r="AF1" s="424"/>
      <c r="AG1" s="425"/>
      <c r="AH1" s="425"/>
      <c r="AI1" s="425"/>
      <c r="AJ1" s="425"/>
      <c r="AK1" s="425"/>
      <c r="AL1" s="426"/>
    </row>
    <row r="2" spans="1:55" ht="14.25" customHeight="1" x14ac:dyDescent="0.2">
      <c r="A2" s="418"/>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20"/>
      <c r="AF2" s="427"/>
      <c r="AG2" s="428"/>
      <c r="AH2" s="428"/>
      <c r="AI2" s="428"/>
      <c r="AJ2" s="428"/>
      <c r="AK2" s="428"/>
      <c r="AL2" s="429"/>
    </row>
    <row r="3" spans="1:55" ht="14.25" customHeight="1" x14ac:dyDescent="0.2">
      <c r="A3" s="418"/>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20"/>
      <c r="AF3" s="427"/>
      <c r="AG3" s="428"/>
      <c r="AH3" s="428"/>
      <c r="AI3" s="428"/>
      <c r="AJ3" s="428"/>
      <c r="AK3" s="428"/>
      <c r="AL3" s="429"/>
    </row>
    <row r="4" spans="1:55" ht="14.25" customHeight="1" x14ac:dyDescent="0.2">
      <c r="A4" s="418"/>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20"/>
      <c r="AF4" s="427"/>
      <c r="AG4" s="428"/>
      <c r="AH4" s="428"/>
      <c r="AI4" s="428"/>
      <c r="AJ4" s="428"/>
      <c r="AK4" s="428"/>
      <c r="AL4" s="429"/>
    </row>
    <row r="5" spans="1:55" ht="14.25" customHeight="1" x14ac:dyDescent="0.2">
      <c r="A5" s="418"/>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20"/>
      <c r="AF5" s="427"/>
      <c r="AG5" s="428"/>
      <c r="AH5" s="428"/>
      <c r="AI5" s="428"/>
      <c r="AJ5" s="428"/>
      <c r="AK5" s="428"/>
      <c r="AL5" s="429"/>
    </row>
    <row r="6" spans="1:55" ht="14.25" customHeight="1" x14ac:dyDescent="0.2">
      <c r="A6" s="418"/>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20"/>
      <c r="AF6" s="427"/>
      <c r="AG6" s="428"/>
      <c r="AH6" s="428"/>
      <c r="AI6" s="428"/>
      <c r="AJ6" s="428"/>
      <c r="AK6" s="428"/>
      <c r="AL6" s="429"/>
    </row>
    <row r="7" spans="1:55" ht="14.25" customHeight="1" thickBot="1" x14ac:dyDescent="0.25">
      <c r="A7" s="421"/>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3"/>
      <c r="AF7" s="430"/>
      <c r="AG7" s="431"/>
      <c r="AH7" s="431"/>
      <c r="AI7" s="431"/>
      <c r="AJ7" s="431"/>
      <c r="AK7" s="431"/>
      <c r="AL7" s="432"/>
      <c r="AO7" s="301"/>
    </row>
    <row r="8" spans="1:55" ht="14.25" customHeight="1" x14ac:dyDescent="0.2">
      <c r="A8" s="252"/>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53"/>
    </row>
    <row r="9" spans="1:55" ht="14.25" customHeight="1" x14ac:dyDescent="0.2">
      <c r="A9" s="252"/>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53"/>
    </row>
    <row r="10" spans="1:55" ht="14.25" customHeight="1" x14ac:dyDescent="0.2">
      <c r="A10" s="252"/>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53"/>
    </row>
    <row r="11" spans="1:55" ht="14.25" customHeight="1" x14ac:dyDescent="0.2">
      <c r="A11" s="252"/>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253"/>
    </row>
    <row r="12" spans="1:55" ht="14.25" customHeight="1" x14ac:dyDescent="0.2">
      <c r="A12" s="252"/>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253"/>
    </row>
    <row r="13" spans="1:55" ht="14.25" customHeight="1" x14ac:dyDescent="0.2">
      <c r="A13" s="252"/>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253"/>
      <c r="AO13" s="25"/>
      <c r="AP13" s="25"/>
      <c r="AQ13" s="25"/>
      <c r="AR13" s="25"/>
      <c r="AS13" s="25"/>
      <c r="AT13" s="25"/>
      <c r="AU13" s="25"/>
      <c r="AV13" s="25"/>
      <c r="AW13" s="25"/>
      <c r="AX13" s="25"/>
      <c r="AY13" s="25"/>
      <c r="AZ13" s="25"/>
      <c r="BA13" s="25"/>
      <c r="BB13" s="25"/>
      <c r="BC13" s="25"/>
    </row>
    <row r="14" spans="1:55" ht="14.25" customHeight="1" x14ac:dyDescent="0.2">
      <c r="A14" s="252"/>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53"/>
    </row>
    <row r="15" spans="1:55" ht="14.25" customHeight="1" x14ac:dyDescent="0.2">
      <c r="A15" s="252"/>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253"/>
    </row>
    <row r="16" spans="1:55" ht="14.25" customHeight="1" x14ac:dyDescent="0.2">
      <c r="A16" s="252"/>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253"/>
    </row>
    <row r="17" spans="1:38" ht="14.25" customHeight="1" x14ac:dyDescent="0.2">
      <c r="A17" s="252"/>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253"/>
    </row>
    <row r="18" spans="1:38" ht="14.25" customHeight="1" x14ac:dyDescent="0.2">
      <c r="A18" s="252"/>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253"/>
    </row>
    <row r="19" spans="1:38" ht="14.25" customHeight="1" x14ac:dyDescent="0.2">
      <c r="A19" s="252"/>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253"/>
    </row>
    <row r="20" spans="1:38" ht="14.25" customHeight="1" x14ac:dyDescent="0.2">
      <c r="A20" s="252"/>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53"/>
    </row>
    <row r="21" spans="1:38" ht="14.25" customHeight="1" x14ac:dyDescent="0.2">
      <c r="A21" s="252"/>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253"/>
    </row>
    <row r="22" spans="1:38" ht="14.25" customHeight="1" x14ac:dyDescent="0.2">
      <c r="A22" s="252"/>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253"/>
    </row>
    <row r="23" spans="1:38" ht="14.25" customHeight="1" x14ac:dyDescent="0.2">
      <c r="A23" s="252"/>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53"/>
    </row>
    <row r="24" spans="1:38" ht="14.25" customHeight="1" x14ac:dyDescent="0.2">
      <c r="A24" s="252"/>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253"/>
    </row>
    <row r="25" spans="1:38" ht="14.25" customHeight="1" x14ac:dyDescent="0.2">
      <c r="A25" s="252"/>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253"/>
    </row>
    <row r="26" spans="1:38" ht="14.25" customHeight="1" x14ac:dyDescent="0.2">
      <c r="A26" s="252"/>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253"/>
    </row>
    <row r="27" spans="1:38" ht="14.25" customHeight="1" x14ac:dyDescent="0.2">
      <c r="A27" s="252"/>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53"/>
    </row>
    <row r="28" spans="1:38" ht="14.25" customHeight="1" x14ac:dyDescent="0.2">
      <c r="A28" s="252"/>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253"/>
    </row>
    <row r="29" spans="1:38" ht="14.25" customHeight="1" x14ac:dyDescent="0.2">
      <c r="A29" s="252"/>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253"/>
    </row>
    <row r="30" spans="1:38" ht="14.25" customHeight="1" x14ac:dyDescent="0.2">
      <c r="A30" s="252"/>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253"/>
    </row>
    <row r="31" spans="1:38" ht="14.25" customHeight="1" x14ac:dyDescent="0.2">
      <c r="A31" s="252"/>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253"/>
    </row>
    <row r="32" spans="1:38" ht="14.25" customHeight="1" x14ac:dyDescent="0.2">
      <c r="A32" s="252"/>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53"/>
    </row>
    <row r="33" spans="1:45" ht="14.25" customHeight="1" x14ac:dyDescent="0.2">
      <c r="A33" s="252"/>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253"/>
    </row>
    <row r="34" spans="1:45" ht="14.25" customHeight="1" x14ac:dyDescent="0.2">
      <c r="A34" s="252"/>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253"/>
    </row>
    <row r="35" spans="1:45" ht="14.25" customHeight="1" x14ac:dyDescent="0.2">
      <c r="A35" s="252"/>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253"/>
    </row>
    <row r="36" spans="1:45" ht="14.25" customHeight="1" x14ac:dyDescent="0.2">
      <c r="A36" s="252"/>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253"/>
    </row>
    <row r="37" spans="1:45" ht="14.25" customHeight="1" x14ac:dyDescent="0.2">
      <c r="A37" s="252"/>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253"/>
    </row>
    <row r="38" spans="1:45" ht="14.25" customHeight="1" x14ac:dyDescent="0.2">
      <c r="A38" s="252"/>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253"/>
    </row>
    <row r="39" spans="1:45" ht="14.25" customHeight="1" x14ac:dyDescent="0.2">
      <c r="A39" s="252"/>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253"/>
    </row>
    <row r="40" spans="1:45" ht="14.25" customHeight="1" x14ac:dyDescent="0.2">
      <c r="A40" s="252"/>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253"/>
    </row>
    <row r="41" spans="1:45" ht="14.25" customHeight="1" x14ac:dyDescent="0.2">
      <c r="A41" s="252"/>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253"/>
      <c r="AS41" s="174"/>
    </row>
    <row r="42" spans="1:45" ht="14.25" customHeight="1" x14ac:dyDescent="0.2">
      <c r="A42" s="252"/>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254"/>
      <c r="AM42" s="1"/>
      <c r="AN42" s="1"/>
      <c r="AO42" s="1"/>
    </row>
    <row r="43" spans="1:45" ht="14.25" customHeight="1" x14ac:dyDescent="0.2">
      <c r="A43" s="252"/>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255"/>
      <c r="AM43" s="2"/>
      <c r="AN43" s="2"/>
      <c r="AO43" s="2"/>
    </row>
    <row r="44" spans="1:45" ht="14.25" customHeight="1" x14ac:dyDescent="0.2">
      <c r="A44" s="252"/>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1"/>
      <c r="AD44" s="175"/>
      <c r="AE44" s="175"/>
      <c r="AF44" s="175"/>
      <c r="AG44" s="175"/>
      <c r="AH44" s="175"/>
      <c r="AI44" s="175"/>
      <c r="AJ44" s="175"/>
      <c r="AK44" s="175"/>
      <c r="AL44" s="256"/>
      <c r="AM44" s="3"/>
      <c r="AN44" s="3"/>
      <c r="AO44" s="3"/>
    </row>
    <row r="45" spans="1:45" ht="14.25" customHeight="1" x14ac:dyDescent="0.2">
      <c r="A45" s="252"/>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1"/>
      <c r="AD45" s="175"/>
      <c r="AE45" s="175"/>
      <c r="AF45" s="175"/>
      <c r="AG45" s="175"/>
      <c r="AH45" s="175"/>
      <c r="AI45" s="175"/>
      <c r="AJ45" s="175"/>
      <c r="AK45" s="175"/>
      <c r="AL45" s="257"/>
      <c r="AM45" s="18"/>
      <c r="AN45" s="18"/>
      <c r="AO45" s="18"/>
    </row>
    <row r="46" spans="1:45" ht="14.25" customHeight="1" x14ac:dyDescent="0.2">
      <c r="A46" s="252"/>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1"/>
      <c r="AD46" s="175"/>
      <c r="AE46" s="175"/>
      <c r="AF46" s="175"/>
      <c r="AG46" s="175"/>
      <c r="AH46" s="175"/>
      <c r="AI46" s="175"/>
      <c r="AJ46" s="175"/>
      <c r="AK46" s="175"/>
      <c r="AL46" s="257"/>
      <c r="AM46" s="18"/>
      <c r="AN46" s="18"/>
      <c r="AO46" s="18"/>
    </row>
    <row r="47" spans="1:45" ht="14.25" customHeight="1" x14ac:dyDescent="0.2">
      <c r="A47" s="252"/>
      <c r="C47" s="27"/>
      <c r="D47" s="27"/>
      <c r="E47" s="27"/>
      <c r="F47" s="27"/>
      <c r="G47" s="27"/>
      <c r="H47" s="176"/>
      <c r="I47" s="176"/>
      <c r="J47" s="176"/>
      <c r="K47" s="176"/>
      <c r="L47" s="176"/>
      <c r="M47" s="176"/>
      <c r="N47" s="176"/>
      <c r="O47" s="27"/>
      <c r="P47" s="27"/>
      <c r="Q47" s="27"/>
      <c r="R47" s="27"/>
      <c r="S47" s="27"/>
      <c r="T47" s="27"/>
      <c r="U47" s="27"/>
      <c r="V47" s="176"/>
      <c r="W47" s="176"/>
      <c r="X47" s="176"/>
      <c r="Y47" s="176"/>
      <c r="Z47" s="176"/>
      <c r="AA47" s="176"/>
      <c r="AB47" s="176"/>
      <c r="AC47" s="11"/>
      <c r="AD47" s="27"/>
      <c r="AE47" s="27"/>
      <c r="AF47" s="27"/>
      <c r="AG47" s="27"/>
      <c r="AH47" s="176"/>
      <c r="AI47" s="176"/>
      <c r="AJ47" s="176"/>
      <c r="AK47" s="176"/>
      <c r="AL47" s="256"/>
      <c r="AM47" s="3"/>
      <c r="AN47" s="3"/>
      <c r="AO47" s="3"/>
    </row>
    <row r="48" spans="1:45" ht="14.25" customHeight="1" x14ac:dyDescent="0.2">
      <c r="A48" s="252"/>
      <c r="C48" s="27"/>
      <c r="D48" s="27"/>
      <c r="E48" s="27"/>
      <c r="F48" s="27"/>
      <c r="G48" s="27"/>
      <c r="H48" s="176"/>
      <c r="I48" s="176"/>
      <c r="J48" s="176"/>
      <c r="K48" s="176"/>
      <c r="L48" s="176"/>
      <c r="M48" s="176"/>
      <c r="N48" s="176"/>
      <c r="O48" s="27"/>
      <c r="P48" s="11"/>
      <c r="Q48" s="11"/>
      <c r="R48" s="178"/>
      <c r="S48" s="27"/>
      <c r="T48" s="27"/>
      <c r="U48" s="11"/>
      <c r="V48" s="11"/>
      <c r="W48" s="176"/>
      <c r="X48" s="176"/>
      <c r="Y48" s="176"/>
      <c r="Z48" s="176"/>
      <c r="AA48" s="11"/>
      <c r="AB48" s="11"/>
      <c r="AC48" s="11"/>
      <c r="AD48" s="11"/>
      <c r="AE48" s="11"/>
      <c r="AF48" s="11"/>
      <c r="AG48" s="11"/>
      <c r="AH48" s="11"/>
      <c r="AI48" s="11"/>
      <c r="AJ48" s="11"/>
      <c r="AK48" s="218"/>
      <c r="AL48" s="256"/>
      <c r="AM48" s="3"/>
      <c r="AN48" s="3"/>
      <c r="AO48" s="3"/>
    </row>
    <row r="49" spans="1:38" x14ac:dyDescent="0.2">
      <c r="A49" s="25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218"/>
      <c r="AL49" s="253"/>
    </row>
    <row r="50" spans="1:38" ht="12.75" customHeight="1" x14ac:dyDescent="0.2">
      <c r="A50" s="252"/>
      <c r="B50" s="217" t="s">
        <v>210</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218"/>
      <c r="AL50" s="253"/>
    </row>
    <row r="51" spans="1:38" ht="12.75" customHeight="1" x14ac:dyDescent="0.2">
      <c r="A51" s="252"/>
      <c r="B51" s="216" t="s">
        <v>110</v>
      </c>
      <c r="C51" s="11"/>
      <c r="D51" s="11"/>
      <c r="E51" s="11"/>
      <c r="F51" s="11"/>
      <c r="G51" s="11"/>
      <c r="H51" s="11"/>
      <c r="I51" s="11"/>
      <c r="J51" s="11"/>
      <c r="K51" s="11"/>
      <c r="L51" s="11"/>
      <c r="M51" s="11"/>
      <c r="N51" s="11"/>
      <c r="O51" s="11"/>
      <c r="P51" s="242"/>
      <c r="Q51" s="11"/>
      <c r="R51" s="11"/>
      <c r="S51" s="11"/>
      <c r="T51" s="11"/>
      <c r="U51" s="11"/>
      <c r="V51" s="11"/>
      <c r="W51" s="11"/>
      <c r="X51" s="11"/>
      <c r="Y51" s="11"/>
      <c r="Z51" s="11"/>
      <c r="AA51" s="242"/>
      <c r="AB51" s="242"/>
      <c r="AC51" s="242"/>
      <c r="AD51" s="435"/>
      <c r="AE51" s="435"/>
      <c r="AF51" s="435"/>
      <c r="AG51" s="433"/>
      <c r="AH51" s="433"/>
      <c r="AI51" s="433"/>
      <c r="AJ51" s="434"/>
      <c r="AK51" s="434"/>
      <c r="AL51" s="253"/>
    </row>
    <row r="52" spans="1:38" ht="12.75" customHeight="1" thickBot="1" x14ac:dyDescent="0.25">
      <c r="A52" s="260"/>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2"/>
      <c r="AL52" s="263"/>
    </row>
    <row r="53" spans="1:38" ht="12.75" customHeight="1" thickTop="1" x14ac:dyDescent="0.2">
      <c r="A53" s="17"/>
      <c r="B53" s="11"/>
      <c r="C53" s="11"/>
      <c r="D53" s="11"/>
      <c r="E53" s="11"/>
      <c r="F53" s="11"/>
      <c r="G53" s="11"/>
      <c r="H53" s="11"/>
      <c r="I53" s="11"/>
      <c r="J53" s="11"/>
      <c r="K53" s="26"/>
      <c r="L53" s="11"/>
      <c r="M53" s="11"/>
      <c r="N53" s="11"/>
      <c r="O53" s="11"/>
      <c r="P53" s="11"/>
      <c r="Q53" s="11"/>
      <c r="R53" s="11"/>
      <c r="S53" s="11"/>
      <c r="T53" s="11"/>
      <c r="U53" s="11"/>
      <c r="V53" s="11"/>
    </row>
    <row r="54" spans="1:38" ht="12.75" customHeight="1" x14ac:dyDescent="0.2">
      <c r="A54" s="24"/>
      <c r="B54" s="11"/>
      <c r="C54" s="26"/>
      <c r="D54" s="26"/>
      <c r="E54" s="26"/>
      <c r="F54" s="26"/>
      <c r="G54" s="26"/>
      <c r="H54" s="26"/>
      <c r="I54" s="11"/>
      <c r="J54" s="11"/>
      <c r="K54" s="26"/>
      <c r="L54" s="26"/>
      <c r="M54" s="26"/>
      <c r="N54" s="26"/>
      <c r="O54" s="26"/>
      <c r="P54" s="26"/>
      <c r="Q54" s="148"/>
      <c r="R54" s="11"/>
      <c r="S54" s="11"/>
      <c r="T54" s="11"/>
      <c r="U54" s="11"/>
      <c r="V54" s="11"/>
    </row>
    <row r="55" spans="1:38" ht="12.75" customHeight="1" x14ac:dyDescent="0.2">
      <c r="A55" s="6"/>
      <c r="B55" s="11"/>
      <c r="C55" s="11"/>
      <c r="D55" s="26"/>
      <c r="E55" s="26"/>
      <c r="F55" s="26"/>
      <c r="G55" s="26"/>
      <c r="H55" s="26"/>
      <c r="I55" s="11"/>
      <c r="J55" s="11"/>
      <c r="K55" s="26"/>
      <c r="L55" s="26"/>
      <c r="M55" s="26"/>
      <c r="N55" s="26"/>
      <c r="O55" s="26"/>
      <c r="P55" s="26"/>
      <c r="Q55" s="148"/>
      <c r="R55" s="11"/>
      <c r="S55" s="11"/>
      <c r="T55" s="11"/>
      <c r="U55" s="11"/>
      <c r="V55" s="11"/>
    </row>
    <row r="56" spans="1:38" ht="12.75" customHeight="1" x14ac:dyDescent="0.2">
      <c r="A56" s="17"/>
      <c r="B56" s="11"/>
      <c r="C56" s="11"/>
      <c r="D56" s="26"/>
      <c r="E56" s="177"/>
      <c r="F56" s="26"/>
      <c r="G56" s="26"/>
      <c r="H56" s="26"/>
      <c r="I56" s="11"/>
      <c r="J56" s="11"/>
      <c r="K56" s="26"/>
      <c r="L56" s="26"/>
      <c r="M56" s="26"/>
      <c r="N56" s="26"/>
      <c r="O56" s="26"/>
      <c r="P56" s="26"/>
      <c r="Q56" s="148"/>
      <c r="R56" s="11"/>
      <c r="S56" s="11"/>
      <c r="T56" s="11"/>
      <c r="U56" s="11"/>
      <c r="V56" s="11"/>
    </row>
    <row r="57" spans="1:38" ht="12.75" customHeight="1" x14ac:dyDescent="0.2">
      <c r="A57" s="6"/>
      <c r="B57" s="26"/>
      <c r="C57" s="11"/>
      <c r="D57" s="26"/>
      <c r="E57" s="26"/>
      <c r="F57" s="26"/>
      <c r="G57" s="26"/>
      <c r="H57" s="26"/>
      <c r="I57" s="11"/>
      <c r="J57" s="11"/>
      <c r="K57" s="177"/>
      <c r="L57" s="26"/>
      <c r="M57" s="26"/>
      <c r="N57" s="26"/>
      <c r="O57" s="26"/>
      <c r="P57" s="26"/>
      <c r="Q57" s="148"/>
      <c r="R57" s="11"/>
      <c r="S57" s="11"/>
      <c r="T57" s="11"/>
      <c r="U57" s="11"/>
      <c r="V57" s="11"/>
    </row>
    <row r="58" spans="1:38" ht="12.75" customHeight="1" x14ac:dyDescent="0.2">
      <c r="A58" s="6"/>
      <c r="B58" s="11"/>
      <c r="C58" s="11"/>
      <c r="D58" s="11"/>
      <c r="E58" s="11"/>
      <c r="F58" s="11"/>
      <c r="G58" s="11"/>
      <c r="H58" s="11"/>
      <c r="I58" s="11"/>
      <c r="J58" s="11"/>
      <c r="K58" s="11"/>
      <c r="L58" s="11"/>
      <c r="M58" s="11"/>
      <c r="N58" s="11"/>
      <c r="O58" s="11"/>
      <c r="P58" s="11"/>
      <c r="Q58" s="11"/>
      <c r="R58" s="11"/>
      <c r="S58" s="11"/>
      <c r="T58" s="11"/>
      <c r="U58" s="11"/>
      <c r="V58" s="11"/>
    </row>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sheetData>
  <sheetProtection algorithmName="SHA-512" hashValue="3O+2iHW+aDtzxGQXcGuCbUMzZnlMJz94sLxXyAIyw2lPQl/ciZWGtmzTEuXaskKhCxJAyvngsZx0bSRpHZUAaw==" saltValue="LwbLuAInfyYruxHA+cIarg==" spinCount="100000" sheet="1" selectLockedCells="1"/>
  <mergeCells count="5">
    <mergeCell ref="A1:AE7"/>
    <mergeCell ref="AF1:AL7"/>
    <mergeCell ref="AG51:AI51"/>
    <mergeCell ref="AJ51:AK51"/>
    <mergeCell ref="AD51:AF51"/>
  </mergeCells>
  <printOptions horizontalCentered="1"/>
  <pageMargins left="0.25" right="0.25" top="0.5" bottom="0.5" header="0.3" footer="0.3"/>
  <pageSetup orientation="portrait" r:id="rId1"/>
  <headerFooter>
    <oddFooter>&amp;L&amp;8Cover Page&amp;C&amp;8Rev. Date: August 2018&amp;R&amp;8Version: S3.1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5"/>
  <sheetViews>
    <sheetView showGridLines="0" view="pageLayout" zoomScaleNormal="100" zoomScaleSheetLayoutView="50" workbookViewId="0">
      <selection activeCell="I4" sqref="I4"/>
    </sheetView>
  </sheetViews>
  <sheetFormatPr defaultRowHeight="15.95" customHeight="1" x14ac:dyDescent="0.2"/>
  <cols>
    <col min="1" max="1" width="9.140625" style="246"/>
    <col min="2" max="2" width="9.28515625" style="246" bestFit="1" customWidth="1"/>
    <col min="3" max="6" width="10" style="246" bestFit="1" customWidth="1"/>
    <col min="7" max="7" width="9.28515625" style="246" bestFit="1" customWidth="1"/>
    <col min="8" max="8" width="9.42578125" style="246" bestFit="1" customWidth="1"/>
    <col min="9" max="9" width="9.140625" style="246"/>
    <col min="10" max="10" width="10.140625" style="246" bestFit="1" customWidth="1"/>
    <col min="11" max="16384" width="9.140625" style="246"/>
  </cols>
  <sheetData>
    <row r="1" spans="1:10" ht="15.95" customHeight="1" thickTop="1" x14ac:dyDescent="0.2">
      <c r="A1" s="912" t="s">
        <v>158</v>
      </c>
      <c r="B1" s="896"/>
      <c r="C1" s="896"/>
      <c r="D1" s="896"/>
      <c r="E1" s="896"/>
      <c r="F1" s="896"/>
      <c r="G1" s="896"/>
      <c r="H1" s="897"/>
      <c r="I1" s="323"/>
      <c r="J1" s="316"/>
    </row>
    <row r="2" spans="1:10" ht="15.95" customHeight="1" x14ac:dyDescent="0.2">
      <c r="A2" s="898"/>
      <c r="B2" s="899"/>
      <c r="C2" s="899"/>
      <c r="D2" s="899"/>
      <c r="E2" s="899"/>
      <c r="F2" s="899"/>
      <c r="G2" s="899"/>
      <c r="H2" s="900"/>
      <c r="I2" s="324"/>
      <c r="J2" s="318"/>
    </row>
    <row r="3" spans="1:10" ht="15.95" customHeight="1" x14ac:dyDescent="0.2">
      <c r="A3" s="898"/>
      <c r="B3" s="899"/>
      <c r="C3" s="899"/>
      <c r="D3" s="899"/>
      <c r="E3" s="899"/>
      <c r="F3" s="899"/>
      <c r="G3" s="899"/>
      <c r="H3" s="900"/>
      <c r="I3" s="324"/>
      <c r="J3" s="318"/>
    </row>
    <row r="4" spans="1:10" ht="15.95" customHeight="1" x14ac:dyDescent="0.2">
      <c r="A4" s="898"/>
      <c r="B4" s="899"/>
      <c r="C4" s="899"/>
      <c r="D4" s="899"/>
      <c r="E4" s="899"/>
      <c r="F4" s="899"/>
      <c r="G4" s="899"/>
      <c r="H4" s="900"/>
      <c r="I4" s="324"/>
      <c r="J4" s="318"/>
    </row>
    <row r="5" spans="1:10" ht="15.95" customHeight="1" thickBot="1" x14ac:dyDescent="0.25">
      <c r="A5" s="901"/>
      <c r="B5" s="902"/>
      <c r="C5" s="902"/>
      <c r="D5" s="902"/>
      <c r="E5" s="902"/>
      <c r="F5" s="902"/>
      <c r="G5" s="902"/>
      <c r="H5" s="903"/>
      <c r="I5" s="325"/>
      <c r="J5" s="326"/>
    </row>
    <row r="6" spans="1:10" ht="10.7" customHeight="1" x14ac:dyDescent="0.2">
      <c r="A6" s="339"/>
      <c r="H6" s="338"/>
      <c r="I6" s="334"/>
      <c r="J6" s="335"/>
    </row>
    <row r="7" spans="1:10" ht="10.7" customHeight="1" x14ac:dyDescent="0.2">
      <c r="A7" s="339"/>
      <c r="C7" s="910" t="s">
        <v>154</v>
      </c>
      <c r="D7" s="907" t="s">
        <v>156</v>
      </c>
      <c r="E7" s="908"/>
      <c r="F7" s="908"/>
      <c r="G7" s="909"/>
      <c r="H7" s="362"/>
      <c r="I7" s="334"/>
      <c r="J7" s="335"/>
    </row>
    <row r="8" spans="1:10" s="247" customFormat="1" ht="10.7" customHeight="1" x14ac:dyDescent="0.2">
      <c r="A8" s="340"/>
      <c r="C8" s="911"/>
      <c r="D8" s="353">
        <v>0.75</v>
      </c>
      <c r="E8" s="353">
        <v>1</v>
      </c>
      <c r="F8" s="353">
        <v>1.5</v>
      </c>
      <c r="G8" s="353">
        <v>2</v>
      </c>
      <c r="H8" s="363"/>
      <c r="I8" s="336"/>
      <c r="J8" s="337"/>
    </row>
    <row r="9" spans="1:10" ht="10.7" customHeight="1" x14ac:dyDescent="0.2">
      <c r="A9" s="339"/>
      <c r="C9" s="350">
        <v>1</v>
      </c>
      <c r="D9" s="355">
        <v>4.0067873116901254</v>
      </c>
      <c r="E9" s="355">
        <v>4.0023736055067651</v>
      </c>
      <c r="F9" s="355">
        <v>4.0006028204461623</v>
      </c>
      <c r="G9" s="359">
        <v>4.0002331219694147</v>
      </c>
      <c r="H9" s="364"/>
      <c r="I9" s="336"/>
      <c r="J9" s="337"/>
    </row>
    <row r="10" spans="1:10" ht="10.7" customHeight="1" x14ac:dyDescent="0.2">
      <c r="A10" s="339"/>
      <c r="C10" s="342">
        <v>2</v>
      </c>
      <c r="D10" s="356">
        <v>4.0271492467605032</v>
      </c>
      <c r="E10" s="356">
        <v>4.0094944220270587</v>
      </c>
      <c r="F10" s="356">
        <v>4.0024112817846502</v>
      </c>
      <c r="G10" s="360">
        <v>4.000932487877658</v>
      </c>
      <c r="H10" s="364"/>
      <c r="I10" s="336"/>
      <c r="J10" s="337"/>
    </row>
    <row r="11" spans="1:10" ht="10.7" customHeight="1" x14ac:dyDescent="0.2">
      <c r="A11" s="339"/>
      <c r="C11" s="342">
        <v>3</v>
      </c>
      <c r="D11" s="356">
        <v>4.0610858052111318</v>
      </c>
      <c r="E11" s="356">
        <v>4.0213624495608826</v>
      </c>
      <c r="F11" s="356">
        <v>4.0054253840154628</v>
      </c>
      <c r="G11" s="360">
        <v>4.0020980977247298</v>
      </c>
      <c r="H11" s="364"/>
      <c r="I11" s="336"/>
      <c r="J11" s="337"/>
    </row>
    <row r="12" spans="1:10" ht="10.7" customHeight="1" x14ac:dyDescent="0.2">
      <c r="A12" s="339"/>
      <c r="C12" s="342">
        <v>4</v>
      </c>
      <c r="D12" s="356">
        <v>4.108596987042012</v>
      </c>
      <c r="E12" s="356">
        <v>4.0379776881082368</v>
      </c>
      <c r="F12" s="356">
        <v>4.0096451271386</v>
      </c>
      <c r="G12" s="360">
        <v>4.0037299515106302</v>
      </c>
      <c r="H12" s="364"/>
      <c r="I12" s="336"/>
      <c r="J12" s="337"/>
    </row>
    <row r="13" spans="1:10" ht="10.7" customHeight="1" x14ac:dyDescent="0.2">
      <c r="A13" s="339"/>
      <c r="C13" s="342">
        <v>5</v>
      </c>
      <c r="D13" s="356">
        <v>4.169682792253143</v>
      </c>
      <c r="E13" s="356">
        <v>4.0593401376691194</v>
      </c>
      <c r="F13" s="356">
        <v>4.0150705111540619</v>
      </c>
      <c r="G13" s="360">
        <v>4.00582804923536</v>
      </c>
      <c r="H13" s="364"/>
      <c r="I13" s="336"/>
      <c r="J13" s="337"/>
    </row>
    <row r="14" spans="1:10" ht="10.7" customHeight="1" x14ac:dyDescent="0.2">
      <c r="A14" s="339"/>
      <c r="C14" s="342">
        <v>6</v>
      </c>
      <c r="D14" s="356">
        <v>4.2443432208445264</v>
      </c>
      <c r="E14" s="356">
        <v>4.0854497982435323</v>
      </c>
      <c r="F14" s="356">
        <v>4.0217015360618493</v>
      </c>
      <c r="G14" s="360">
        <v>4.0083923908989183</v>
      </c>
      <c r="H14" s="364"/>
      <c r="I14" s="336"/>
      <c r="J14" s="337"/>
    </row>
    <row r="15" spans="1:10" ht="10.7" customHeight="1" x14ac:dyDescent="0.2">
      <c r="A15" s="339"/>
      <c r="C15" s="342">
        <v>7</v>
      </c>
      <c r="D15" s="356">
        <v>4.3325782728161606</v>
      </c>
      <c r="E15" s="356">
        <v>4.1163066698314736</v>
      </c>
      <c r="F15" s="356">
        <v>4.0295382018619614</v>
      </c>
      <c r="G15" s="360">
        <v>4.0114229765013052</v>
      </c>
      <c r="H15" s="364"/>
      <c r="I15" s="336"/>
      <c r="J15" s="337"/>
    </row>
    <row r="16" spans="1:10" ht="10.7" customHeight="1" x14ac:dyDescent="0.2">
      <c r="A16" s="339"/>
      <c r="C16" s="342">
        <v>8</v>
      </c>
      <c r="D16" s="356">
        <v>4.4343879481680464</v>
      </c>
      <c r="E16" s="356">
        <v>4.1519107524329453</v>
      </c>
      <c r="F16" s="356">
        <v>4.0385805085543991</v>
      </c>
      <c r="G16" s="360">
        <v>4.0149198060425215</v>
      </c>
      <c r="H16" s="364"/>
      <c r="I16" s="336"/>
      <c r="J16" s="337"/>
    </row>
    <row r="17" spans="1:10" ht="10.7" customHeight="1" x14ac:dyDescent="0.2">
      <c r="A17" s="339"/>
      <c r="C17" s="342">
        <v>9</v>
      </c>
      <c r="D17" s="356">
        <v>4.5497722469001847</v>
      </c>
      <c r="E17" s="356">
        <v>4.1922620460479472</v>
      </c>
      <c r="F17" s="356">
        <v>4.0488284561391614</v>
      </c>
      <c r="G17" s="360">
        <v>4.0188828795225664</v>
      </c>
      <c r="H17" s="364"/>
      <c r="I17" s="317"/>
      <c r="J17" s="318"/>
    </row>
    <row r="18" spans="1:10" ht="10.7" customHeight="1" x14ac:dyDescent="0.2">
      <c r="A18" s="339"/>
      <c r="C18" s="342">
        <v>10</v>
      </c>
      <c r="D18" s="357">
        <v>4.6787311690125728</v>
      </c>
      <c r="E18" s="357">
        <v>4.2373605506764775</v>
      </c>
      <c r="F18" s="357">
        <v>4.0602820446162484</v>
      </c>
      <c r="G18" s="360">
        <v>4.0233121969414398</v>
      </c>
      <c r="H18" s="365"/>
      <c r="I18" s="317"/>
      <c r="J18" s="318"/>
    </row>
    <row r="19" spans="1:10" ht="10.7" customHeight="1" x14ac:dyDescent="0.2">
      <c r="A19" s="339"/>
      <c r="C19" s="342">
        <v>11</v>
      </c>
      <c r="D19" s="356">
        <v>4.8212647145052134</v>
      </c>
      <c r="E19" s="356">
        <v>4.2872062663185382</v>
      </c>
      <c r="F19" s="356">
        <v>4.0729412739856601</v>
      </c>
      <c r="G19" s="360">
        <v>4.0282077582991418</v>
      </c>
      <c r="H19" s="364"/>
      <c r="I19" s="317"/>
      <c r="J19" s="318"/>
    </row>
    <row r="20" spans="1:10" ht="10.7" customHeight="1" x14ac:dyDescent="0.2">
      <c r="A20" s="339"/>
      <c r="C20" s="342">
        <v>12</v>
      </c>
      <c r="D20" s="356">
        <v>4.9773728833781048</v>
      </c>
      <c r="E20" s="356">
        <v>4.3417991929741273</v>
      </c>
      <c r="F20" s="356">
        <v>4.0868061442473973</v>
      </c>
      <c r="G20" s="360">
        <v>4.0335695635956732</v>
      </c>
      <c r="H20" s="364"/>
      <c r="I20" s="317"/>
      <c r="J20" s="318"/>
    </row>
    <row r="21" spans="1:10" ht="10.7" customHeight="1" x14ac:dyDescent="0.2">
      <c r="A21" s="339"/>
      <c r="C21" s="342">
        <v>13</v>
      </c>
      <c r="D21" s="356">
        <v>5.1470556756312487</v>
      </c>
      <c r="E21" s="356">
        <v>4.4011393306432467</v>
      </c>
      <c r="F21" s="356">
        <v>4.1018766554014592</v>
      </c>
      <c r="G21" s="360">
        <v>4.0393976128310332</v>
      </c>
      <c r="H21" s="364"/>
      <c r="I21" s="317"/>
      <c r="J21" s="318"/>
    </row>
    <row r="22" spans="1:10" ht="10.7" customHeight="1" x14ac:dyDescent="0.2">
      <c r="A22" s="339"/>
      <c r="C22" s="342">
        <v>14</v>
      </c>
      <c r="D22" s="356">
        <v>5.3303130912646433</v>
      </c>
      <c r="E22" s="356">
        <v>4.4652266793258963</v>
      </c>
      <c r="F22" s="356">
        <v>4.1181528074478466</v>
      </c>
      <c r="G22" s="360">
        <v>4.0456919060052217</v>
      </c>
      <c r="H22" s="364"/>
      <c r="I22" s="317"/>
      <c r="J22" s="318"/>
    </row>
    <row r="23" spans="1:10" ht="10.7" customHeight="1" x14ac:dyDescent="0.2">
      <c r="A23" s="339"/>
      <c r="C23" s="342">
        <v>15</v>
      </c>
      <c r="D23" s="356">
        <v>5.5271451302782895</v>
      </c>
      <c r="E23" s="356">
        <v>4.5340612390220745</v>
      </c>
      <c r="F23" s="356">
        <v>4.1356346003865587</v>
      </c>
      <c r="G23" s="360">
        <v>4.0524524431182396</v>
      </c>
      <c r="H23" s="364"/>
      <c r="I23" s="317"/>
      <c r="J23" s="318"/>
    </row>
    <row r="24" spans="1:10" ht="10.7" customHeight="1" x14ac:dyDescent="0.2">
      <c r="A24" s="339"/>
      <c r="C24" s="342">
        <v>16</v>
      </c>
      <c r="D24" s="356">
        <v>5.7375517926721873</v>
      </c>
      <c r="E24" s="356">
        <v>4.6076430097317829</v>
      </c>
      <c r="F24" s="356">
        <v>4.1543220342175955</v>
      </c>
      <c r="G24" s="360">
        <v>4.0596792241700861</v>
      </c>
      <c r="H24" s="364"/>
      <c r="I24" s="317"/>
      <c r="J24" s="318"/>
    </row>
    <row r="25" spans="1:10" ht="10.7" customHeight="1" x14ac:dyDescent="0.2">
      <c r="A25" s="339"/>
      <c r="C25" s="342">
        <v>17</v>
      </c>
      <c r="D25" s="356">
        <v>5.9615330784463367</v>
      </c>
      <c r="E25" s="356">
        <v>4.6859719914550197</v>
      </c>
      <c r="F25" s="356">
        <v>4.1742151089409578</v>
      </c>
      <c r="G25" s="360">
        <v>4.0673722491607611</v>
      </c>
      <c r="H25" s="364"/>
      <c r="I25" s="317"/>
      <c r="J25" s="318"/>
    </row>
    <row r="26" spans="1:10" ht="10.7" customHeight="1" x14ac:dyDescent="0.2">
      <c r="A26" s="339"/>
      <c r="C26" s="342">
        <v>18</v>
      </c>
      <c r="D26" s="356">
        <v>6.1990889876007369</v>
      </c>
      <c r="E26" s="356">
        <v>4.7690481841917869</v>
      </c>
      <c r="F26" s="356">
        <v>4.1953138245566448</v>
      </c>
      <c r="G26" s="360">
        <v>4.0755315180902647</v>
      </c>
      <c r="H26" s="364"/>
      <c r="I26" s="317"/>
      <c r="J26" s="318"/>
    </row>
    <row r="27" spans="1:10" ht="10.5" customHeight="1" x14ac:dyDescent="0.2">
      <c r="A27" s="339"/>
      <c r="C27" s="342">
        <v>19</v>
      </c>
      <c r="D27" s="356">
        <v>6.4502195201353896</v>
      </c>
      <c r="E27" s="356">
        <v>4.8568715879420843</v>
      </c>
      <c r="F27" s="356">
        <v>4.2176181810646565</v>
      </c>
      <c r="G27" s="360">
        <v>4.0841570309585977</v>
      </c>
      <c r="H27" s="364"/>
      <c r="I27" s="317"/>
      <c r="J27" s="318"/>
    </row>
    <row r="28" spans="1:10" ht="10.7" customHeight="1" x14ac:dyDescent="0.2">
      <c r="A28" s="339"/>
      <c r="C28" s="342">
        <v>20</v>
      </c>
      <c r="D28" s="356">
        <v>6.714924676050293</v>
      </c>
      <c r="E28" s="356">
        <v>4.9494422027059102</v>
      </c>
      <c r="F28" s="356">
        <v>4.2411281784649928</v>
      </c>
      <c r="G28" s="360">
        <v>4.0932487877657593</v>
      </c>
      <c r="H28" s="364"/>
      <c r="I28" s="317"/>
      <c r="J28" s="318"/>
    </row>
    <row r="29" spans="1:10" ht="10.7" customHeight="1" x14ac:dyDescent="0.2">
      <c r="A29" s="339"/>
      <c r="C29" s="342">
        <v>22</v>
      </c>
      <c r="D29" s="356">
        <v>7.2850588580208537</v>
      </c>
      <c r="E29" s="356">
        <v>5.1488250652741518</v>
      </c>
      <c r="F29" s="356">
        <v>4.2917650959426421</v>
      </c>
      <c r="G29" s="360">
        <v>4.1128310331965681</v>
      </c>
      <c r="H29" s="364"/>
      <c r="I29" s="317"/>
      <c r="J29" s="318"/>
    </row>
    <row r="30" spans="1:10" ht="10.7" customHeight="1" x14ac:dyDescent="0.2">
      <c r="A30" s="339"/>
      <c r="C30" s="342">
        <v>24</v>
      </c>
      <c r="D30" s="356">
        <v>7.909491533512421</v>
      </c>
      <c r="E30" s="356">
        <v>5.367196771896511</v>
      </c>
      <c r="F30" s="356">
        <v>4.3472245769895901</v>
      </c>
      <c r="G30" s="360">
        <v>4.1342782543826928</v>
      </c>
      <c r="H30" s="364"/>
      <c r="I30" s="317"/>
      <c r="J30" s="318"/>
    </row>
    <row r="31" spans="1:10" ht="10.7" customHeight="1" x14ac:dyDescent="0.2">
      <c r="A31" s="339"/>
      <c r="C31" s="342">
        <v>26</v>
      </c>
      <c r="D31" s="356">
        <v>8.5882227025249946</v>
      </c>
      <c r="E31" s="356">
        <v>5.6045573225729886</v>
      </c>
      <c r="F31" s="356">
        <v>4.4075066216058385</v>
      </c>
      <c r="G31" s="360">
        <v>4.1575904513241326</v>
      </c>
      <c r="H31" s="364"/>
      <c r="I31" s="317"/>
      <c r="J31" s="318"/>
    </row>
    <row r="32" spans="1:10" ht="10.7" customHeight="1" x14ac:dyDescent="0.2">
      <c r="A32" s="339"/>
      <c r="C32" s="342">
        <v>28</v>
      </c>
      <c r="D32" s="356">
        <v>9.321252365058573</v>
      </c>
      <c r="E32" s="356">
        <v>5.8609067173035836</v>
      </c>
      <c r="F32" s="356">
        <v>4.4726112297913865</v>
      </c>
      <c r="G32" s="360">
        <v>4.1827676240208875</v>
      </c>
      <c r="H32" s="364"/>
      <c r="I32" s="317"/>
      <c r="J32" s="318"/>
    </row>
    <row r="33" spans="1:10" ht="10.7" customHeight="1" x14ac:dyDescent="0.2">
      <c r="A33" s="339"/>
      <c r="C33" s="342">
        <v>30</v>
      </c>
      <c r="D33" s="356">
        <v>10.108580521113158</v>
      </c>
      <c r="E33" s="356">
        <v>6.1362449560882979</v>
      </c>
      <c r="F33" s="356">
        <v>4.5425384015462349</v>
      </c>
      <c r="G33" s="360">
        <v>4.2098097724729575</v>
      </c>
      <c r="H33" s="364"/>
      <c r="I33" s="317"/>
      <c r="J33" s="318"/>
    </row>
    <row r="34" spans="1:10" ht="10.7" customHeight="1" x14ac:dyDescent="0.2">
      <c r="A34" s="339"/>
      <c r="C34" s="342">
        <v>32</v>
      </c>
      <c r="D34" s="356"/>
      <c r="E34" s="356">
        <v>6.4305720389271306</v>
      </c>
      <c r="F34" s="356">
        <v>4.617288136870382</v>
      </c>
      <c r="G34" s="360">
        <v>4.2387168966803435</v>
      </c>
      <c r="H34" s="364"/>
      <c r="I34" s="317"/>
      <c r="J34" s="318"/>
    </row>
    <row r="35" spans="1:10" ht="10.7" customHeight="1" x14ac:dyDescent="0.2">
      <c r="A35" s="339"/>
      <c r="C35" s="342">
        <v>34</v>
      </c>
      <c r="D35" s="356"/>
      <c r="E35" s="356">
        <v>6.7438879658200808</v>
      </c>
      <c r="F35" s="356">
        <v>4.6968604357638304</v>
      </c>
      <c r="G35" s="360">
        <v>4.2694889966430436</v>
      </c>
      <c r="H35" s="364"/>
      <c r="I35" s="317"/>
      <c r="J35" s="318"/>
    </row>
    <row r="36" spans="1:10" ht="10.7" customHeight="1" x14ac:dyDescent="0.2">
      <c r="A36" s="339"/>
      <c r="C36" s="342">
        <v>36</v>
      </c>
      <c r="D36" s="356"/>
      <c r="E36" s="356">
        <v>7.0761927367671493</v>
      </c>
      <c r="F36" s="356">
        <v>4.7812552982265775</v>
      </c>
      <c r="G36" s="360">
        <v>4.3021260723610597</v>
      </c>
      <c r="H36" s="364"/>
      <c r="I36" s="317"/>
      <c r="J36" s="318"/>
    </row>
    <row r="37" spans="1:10" ht="10.7" customHeight="1" x14ac:dyDescent="0.2">
      <c r="A37" s="339"/>
      <c r="C37" s="342">
        <v>38</v>
      </c>
      <c r="D37" s="356"/>
      <c r="E37" s="356">
        <v>7.4274863517683363</v>
      </c>
      <c r="F37" s="356">
        <v>4.870472724258625</v>
      </c>
      <c r="G37" s="360">
        <v>4.33662812383439</v>
      </c>
      <c r="H37" s="364"/>
      <c r="I37" s="317"/>
      <c r="J37" s="318"/>
    </row>
    <row r="38" spans="1:10" ht="10.7" customHeight="1" x14ac:dyDescent="0.2">
      <c r="A38" s="339"/>
      <c r="C38" s="342">
        <v>40</v>
      </c>
      <c r="D38" s="356"/>
      <c r="E38" s="356">
        <v>7.7977688108236407</v>
      </c>
      <c r="F38" s="356">
        <v>4.9645127138599721</v>
      </c>
      <c r="G38" s="360">
        <v>4.3729951510630363</v>
      </c>
      <c r="H38" s="364"/>
      <c r="I38" s="317"/>
      <c r="J38" s="318"/>
    </row>
    <row r="39" spans="1:10" ht="10.7" customHeight="1" x14ac:dyDescent="0.2">
      <c r="A39" s="339"/>
      <c r="C39" s="342">
        <v>42</v>
      </c>
      <c r="D39" s="356"/>
      <c r="E39" s="356">
        <v>8.1870401139330653</v>
      </c>
      <c r="F39" s="356">
        <v>5.0633752670306196</v>
      </c>
      <c r="G39" s="360">
        <v>4.4112271540469976</v>
      </c>
      <c r="H39" s="364"/>
      <c r="I39" s="317"/>
      <c r="J39" s="318"/>
    </row>
    <row r="40" spans="1:10" ht="10.7" customHeight="1" x14ac:dyDescent="0.2">
      <c r="A40" s="339"/>
      <c r="C40" s="342">
        <v>44</v>
      </c>
      <c r="D40" s="356"/>
      <c r="E40" s="356">
        <v>8.5953002610966074</v>
      </c>
      <c r="F40" s="356">
        <v>5.1670603837705666</v>
      </c>
      <c r="G40" s="360">
        <v>4.451324132786274</v>
      </c>
      <c r="H40" s="364"/>
      <c r="I40" s="317"/>
      <c r="J40" s="318"/>
    </row>
    <row r="41" spans="1:10" ht="10.7" customHeight="1" x14ac:dyDescent="0.2">
      <c r="A41" s="339"/>
      <c r="C41" s="342">
        <v>46</v>
      </c>
      <c r="D41" s="356"/>
      <c r="E41" s="356">
        <v>9.022549252314267</v>
      </c>
      <c r="F41" s="356">
        <v>5.2755680640798133</v>
      </c>
      <c r="G41" s="360">
        <v>4.4932860872808655</v>
      </c>
      <c r="H41" s="364"/>
      <c r="I41" s="317"/>
      <c r="J41" s="318"/>
    </row>
    <row r="42" spans="1:10" ht="10.7" customHeight="1" x14ac:dyDescent="0.2">
      <c r="A42" s="339"/>
      <c r="C42" s="342">
        <v>48</v>
      </c>
      <c r="D42" s="356"/>
      <c r="E42" s="356">
        <v>9.468787087586044</v>
      </c>
      <c r="F42" s="356">
        <v>5.3888983079583603</v>
      </c>
      <c r="G42" s="360">
        <v>4.5371130175307721</v>
      </c>
      <c r="H42" s="364"/>
      <c r="I42" s="317"/>
      <c r="J42" s="318"/>
    </row>
    <row r="43" spans="1:10" ht="10.7" customHeight="1" x14ac:dyDescent="0.2">
      <c r="A43" s="339"/>
      <c r="C43" s="342">
        <v>50</v>
      </c>
      <c r="D43" s="356"/>
      <c r="E43" s="356">
        <v>9.9340137669119386</v>
      </c>
      <c r="F43" s="356">
        <v>5.507051115406207</v>
      </c>
      <c r="G43" s="360">
        <v>4.5828049235359938</v>
      </c>
      <c r="H43" s="364"/>
      <c r="I43" s="317"/>
      <c r="J43" s="318"/>
    </row>
    <row r="44" spans="1:10" ht="10.7" customHeight="1" x14ac:dyDescent="0.2">
      <c r="A44" s="339"/>
      <c r="C44" s="342">
        <v>52</v>
      </c>
      <c r="D44" s="356"/>
      <c r="E44" s="356"/>
      <c r="F44" s="356">
        <v>5.6300264864233531</v>
      </c>
      <c r="G44" s="360">
        <v>4.6303618052965314</v>
      </c>
      <c r="H44" s="364"/>
      <c r="I44" s="317"/>
      <c r="J44" s="318"/>
    </row>
    <row r="45" spans="1:10" ht="10.7" customHeight="1" x14ac:dyDescent="0.2">
      <c r="A45" s="339"/>
      <c r="C45" s="342">
        <v>54</v>
      </c>
      <c r="D45" s="356"/>
      <c r="E45" s="356"/>
      <c r="F45" s="356">
        <v>5.7578244210097997</v>
      </c>
      <c r="G45" s="360">
        <v>4.6797836628123832</v>
      </c>
      <c r="H45" s="364"/>
      <c r="I45" s="317"/>
      <c r="J45" s="318"/>
    </row>
    <row r="46" spans="1:10" ht="10.7" customHeight="1" x14ac:dyDescent="0.2">
      <c r="A46" s="339"/>
      <c r="C46" s="342">
        <v>56</v>
      </c>
      <c r="D46" s="356"/>
      <c r="E46" s="356"/>
      <c r="F46" s="356">
        <v>5.8904449191655459</v>
      </c>
      <c r="G46" s="360">
        <v>4.731070496083551</v>
      </c>
      <c r="H46" s="364"/>
      <c r="I46" s="317"/>
      <c r="J46" s="318"/>
    </row>
    <row r="47" spans="1:10" ht="10.7" customHeight="1" x14ac:dyDescent="0.2">
      <c r="A47" s="339"/>
      <c r="C47" s="342">
        <v>58</v>
      </c>
      <c r="D47" s="356"/>
      <c r="E47" s="356"/>
      <c r="F47" s="356">
        <v>6.0278879808905916</v>
      </c>
      <c r="G47" s="360">
        <v>4.7842223051100339</v>
      </c>
      <c r="H47" s="364"/>
      <c r="I47" s="317"/>
      <c r="J47" s="318"/>
    </row>
    <row r="48" spans="1:10" ht="10.7" customHeight="1" x14ac:dyDescent="0.2">
      <c r="A48" s="339"/>
      <c r="C48" s="342">
        <v>60</v>
      </c>
      <c r="D48" s="356"/>
      <c r="E48" s="356"/>
      <c r="F48" s="356">
        <v>6.1701536061849378</v>
      </c>
      <c r="G48" s="360">
        <v>4.8392390898918318</v>
      </c>
      <c r="H48" s="364"/>
      <c r="I48" s="317"/>
      <c r="J48" s="318"/>
    </row>
    <row r="49" spans="1:10" ht="10.7" customHeight="1" x14ac:dyDescent="0.2">
      <c r="A49" s="339"/>
      <c r="C49" s="342">
        <v>65</v>
      </c>
      <c r="D49" s="356"/>
      <c r="E49" s="356"/>
      <c r="F49" s="356">
        <v>6.5469163850364893</v>
      </c>
      <c r="G49" s="360">
        <v>4.9849403207758298</v>
      </c>
      <c r="H49" s="364"/>
      <c r="I49" s="317"/>
      <c r="J49" s="318"/>
    </row>
    <row r="50" spans="1:10" ht="10.7" customHeight="1" x14ac:dyDescent="0.2">
      <c r="A50" s="339"/>
      <c r="C50" s="342">
        <v>70</v>
      </c>
      <c r="D50" s="356"/>
      <c r="E50" s="356"/>
      <c r="F50" s="356">
        <v>6.9538201861961646</v>
      </c>
      <c r="G50" s="360">
        <v>5.1422976501305486</v>
      </c>
      <c r="H50" s="364"/>
      <c r="I50" s="317"/>
      <c r="J50" s="318"/>
    </row>
    <row r="51" spans="1:10" ht="10.7" customHeight="1" x14ac:dyDescent="0.2">
      <c r="A51" s="339"/>
      <c r="C51" s="342">
        <v>75</v>
      </c>
      <c r="D51" s="356"/>
      <c r="E51" s="356"/>
      <c r="F51" s="356">
        <v>7.3908650096639654</v>
      </c>
      <c r="G51" s="360">
        <v>5.3113110779559864</v>
      </c>
      <c r="H51" s="364"/>
      <c r="I51" s="317"/>
      <c r="J51" s="318"/>
    </row>
    <row r="52" spans="1:10" ht="10.7" customHeight="1" x14ac:dyDescent="0.2">
      <c r="A52" s="339"/>
      <c r="C52" s="342">
        <v>80</v>
      </c>
      <c r="D52" s="356"/>
      <c r="E52" s="356"/>
      <c r="F52" s="356">
        <v>7.8580508554398891</v>
      </c>
      <c r="G52" s="360">
        <v>5.4919806042521451</v>
      </c>
      <c r="H52" s="364"/>
      <c r="I52" s="317"/>
      <c r="J52" s="318"/>
    </row>
    <row r="53" spans="1:10" ht="10.7" customHeight="1" x14ac:dyDescent="0.2">
      <c r="A53" s="339"/>
      <c r="C53" s="342">
        <v>85</v>
      </c>
      <c r="D53" s="356"/>
      <c r="E53" s="356"/>
      <c r="F53" s="356">
        <v>8.3553777235239366</v>
      </c>
      <c r="G53" s="360">
        <v>5.6843062290190227</v>
      </c>
      <c r="H53" s="364"/>
      <c r="I53" s="317"/>
      <c r="J53" s="318"/>
    </row>
    <row r="54" spans="1:10" ht="10.7" customHeight="1" x14ac:dyDescent="0.2">
      <c r="A54" s="339"/>
      <c r="C54" s="342">
        <v>90</v>
      </c>
      <c r="D54" s="356"/>
      <c r="E54" s="356"/>
      <c r="F54" s="356">
        <v>8.8828456139161105</v>
      </c>
      <c r="G54" s="360">
        <v>5.8882879522566203</v>
      </c>
      <c r="H54" s="364"/>
      <c r="I54" s="317"/>
      <c r="J54" s="318"/>
    </row>
    <row r="55" spans="1:10" ht="10.7" customHeight="1" x14ac:dyDescent="0.2">
      <c r="A55" s="339"/>
      <c r="C55" s="342">
        <v>95</v>
      </c>
      <c r="D55" s="356"/>
      <c r="E55" s="356"/>
      <c r="F55" s="356">
        <v>9.4404545266164064</v>
      </c>
      <c r="G55" s="360">
        <v>6.1039257739649386</v>
      </c>
      <c r="H55" s="364"/>
      <c r="I55" s="317"/>
      <c r="J55" s="318"/>
    </row>
    <row r="56" spans="1:10" ht="10.7" customHeight="1" x14ac:dyDescent="0.2">
      <c r="A56" s="339"/>
      <c r="C56" s="342">
        <v>100</v>
      </c>
      <c r="D56" s="356"/>
      <c r="E56" s="356"/>
      <c r="F56" s="356">
        <v>10.028204461624828</v>
      </c>
      <c r="G56" s="360">
        <v>6.331219694143976</v>
      </c>
      <c r="H56" s="364"/>
      <c r="I56" s="317"/>
      <c r="J56" s="318"/>
    </row>
    <row r="57" spans="1:10" ht="10.7" customHeight="1" x14ac:dyDescent="0.2">
      <c r="A57" s="339"/>
      <c r="C57" s="342">
        <v>110</v>
      </c>
      <c r="D57" s="356"/>
      <c r="E57" s="356"/>
      <c r="F57" s="356"/>
      <c r="G57" s="360">
        <v>6.8207758299142114</v>
      </c>
      <c r="H57" s="364"/>
      <c r="I57" s="317"/>
      <c r="J57" s="318"/>
    </row>
    <row r="58" spans="1:10" ht="10.7" customHeight="1" x14ac:dyDescent="0.2">
      <c r="A58" s="339"/>
      <c r="C58" s="342">
        <v>120</v>
      </c>
      <c r="D58" s="356"/>
      <c r="E58" s="356"/>
      <c r="F58" s="356"/>
      <c r="G58" s="360">
        <v>7.3569563595673255</v>
      </c>
      <c r="H58" s="364"/>
      <c r="I58" s="317"/>
      <c r="J58" s="318"/>
    </row>
    <row r="59" spans="1:10" ht="10.7" customHeight="1" x14ac:dyDescent="0.2">
      <c r="A59" s="339"/>
      <c r="C59" s="342">
        <v>130</v>
      </c>
      <c r="D59" s="356"/>
      <c r="E59" s="356"/>
      <c r="F59" s="356"/>
      <c r="G59" s="360">
        <v>7.9397612831033193</v>
      </c>
      <c r="H59" s="364"/>
      <c r="I59" s="317"/>
      <c r="J59" s="318"/>
    </row>
    <row r="60" spans="1:10" ht="10.7" customHeight="1" x14ac:dyDescent="0.2">
      <c r="A60" s="339"/>
      <c r="C60" s="342">
        <v>140</v>
      </c>
      <c r="D60" s="356"/>
      <c r="E60" s="356"/>
      <c r="F60" s="356"/>
      <c r="G60" s="360">
        <v>8.5691906005221945</v>
      </c>
      <c r="H60" s="364"/>
      <c r="I60" s="317"/>
      <c r="J60" s="318"/>
    </row>
    <row r="61" spans="1:10" ht="10.7" customHeight="1" x14ac:dyDescent="0.2">
      <c r="A61" s="339"/>
      <c r="C61" s="342">
        <v>150</v>
      </c>
      <c r="D61" s="356"/>
      <c r="E61" s="356"/>
      <c r="F61" s="356"/>
      <c r="G61" s="360">
        <v>9.2452443118239458</v>
      </c>
      <c r="H61" s="364"/>
      <c r="I61" s="317"/>
      <c r="J61" s="318"/>
    </row>
    <row r="62" spans="1:10" ht="15.95" customHeight="1" x14ac:dyDescent="0.2">
      <c r="A62" s="339"/>
      <c r="C62" s="347">
        <v>160</v>
      </c>
      <c r="D62" s="358"/>
      <c r="E62" s="358"/>
      <c r="F62" s="358"/>
      <c r="G62" s="361">
        <v>9.9679224170085785</v>
      </c>
      <c r="H62" s="364"/>
      <c r="I62" s="317"/>
      <c r="J62" s="318"/>
    </row>
    <row r="63" spans="1:10" ht="15.95" customHeight="1" x14ac:dyDescent="0.2">
      <c r="A63" s="339"/>
      <c r="B63" s="317"/>
      <c r="C63" s="317"/>
      <c r="D63" s="317"/>
      <c r="E63" s="317"/>
      <c r="F63" s="317"/>
      <c r="G63" s="317"/>
      <c r="H63" s="317"/>
      <c r="I63" s="317"/>
      <c r="J63" s="318"/>
    </row>
    <row r="64" spans="1:10" ht="15.95" customHeight="1" thickBot="1" x14ac:dyDescent="0.25">
      <c r="A64" s="354" t="s">
        <v>155</v>
      </c>
      <c r="B64" s="321"/>
      <c r="C64" s="321"/>
      <c r="D64" s="321"/>
      <c r="E64" s="321"/>
      <c r="F64" s="321"/>
      <c r="G64" s="321"/>
      <c r="H64" s="321"/>
      <c r="I64" s="321"/>
      <c r="J64" s="322"/>
    </row>
    <row r="65" ht="15.95" customHeight="1" thickTop="1" x14ac:dyDescent="0.2"/>
  </sheetData>
  <sheetProtection algorithmName="SHA-512" hashValue="TyGbyc0GrOCsXW1zfNRNG88536PYHi36vUnkeeTJ2ypH/hdQ+CWAAYDSret+lPvLlgZiTRtgvldDLqdla1jOiw==" saltValue="Z9NrAcD3WoLzDRbDtwIQ9Q==" spinCount="100000" sheet="1" selectLockedCells="1"/>
  <mergeCells count="3">
    <mergeCell ref="A1:H5"/>
    <mergeCell ref="C7:C8"/>
    <mergeCell ref="D7:G7"/>
  </mergeCells>
  <pageMargins left="0.25" right="0.25" top="0.5" bottom="0.5" header="0.3" footer="0.3"/>
  <pageSetup orientation="portrait" horizontalDpi="1200" verticalDpi="1200" r:id="rId1"/>
  <headerFooter>
    <oddFooter>&amp;L&amp;8Page 8&amp;C&amp;8Rev. Date: August 2018&amp;R&amp;8Version: S3.1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5"/>
  <sheetViews>
    <sheetView showGridLines="0" view="pageLayout" zoomScaleNormal="100" zoomScaleSheetLayoutView="50" workbookViewId="0">
      <selection activeCell="G23" sqref="G23"/>
    </sheetView>
  </sheetViews>
  <sheetFormatPr defaultRowHeight="15.95" customHeight="1" x14ac:dyDescent="0.2"/>
  <cols>
    <col min="1" max="1" width="9.140625" style="246"/>
    <col min="2" max="2" width="9.28515625" style="246" bestFit="1" customWidth="1"/>
    <col min="3" max="6" width="10" style="246" bestFit="1" customWidth="1"/>
    <col min="7" max="7" width="9.28515625" style="246" bestFit="1" customWidth="1"/>
    <col min="8" max="8" width="9.42578125" style="246" bestFit="1" customWidth="1"/>
    <col min="9" max="9" width="9.140625" style="246"/>
    <col min="10" max="10" width="10.140625" style="246" bestFit="1" customWidth="1"/>
    <col min="11" max="16384" width="9.140625" style="246"/>
  </cols>
  <sheetData>
    <row r="1" spans="1:10" ht="15.95" customHeight="1" thickTop="1" x14ac:dyDescent="0.2">
      <c r="A1" s="912" t="s">
        <v>159</v>
      </c>
      <c r="B1" s="896"/>
      <c r="C1" s="896"/>
      <c r="D1" s="896"/>
      <c r="E1" s="896"/>
      <c r="F1" s="896"/>
      <c r="G1" s="896"/>
      <c r="H1" s="897"/>
      <c r="I1" s="323"/>
      <c r="J1" s="316"/>
    </row>
    <row r="2" spans="1:10" ht="15.95" customHeight="1" x14ac:dyDescent="0.2">
      <c r="A2" s="898"/>
      <c r="B2" s="899"/>
      <c r="C2" s="899"/>
      <c r="D2" s="899"/>
      <c r="E2" s="899"/>
      <c r="F2" s="899"/>
      <c r="G2" s="899"/>
      <c r="H2" s="900"/>
      <c r="I2" s="324"/>
      <c r="J2" s="318"/>
    </row>
    <row r="3" spans="1:10" ht="15.95" customHeight="1" x14ac:dyDescent="0.2">
      <c r="A3" s="898"/>
      <c r="B3" s="899"/>
      <c r="C3" s="899"/>
      <c r="D3" s="899"/>
      <c r="E3" s="899"/>
      <c r="F3" s="899"/>
      <c r="G3" s="899"/>
      <c r="H3" s="900"/>
      <c r="I3" s="324"/>
      <c r="J3" s="318"/>
    </row>
    <row r="4" spans="1:10" ht="15.95" customHeight="1" x14ac:dyDescent="0.2">
      <c r="A4" s="898"/>
      <c r="B4" s="899"/>
      <c r="C4" s="899"/>
      <c r="D4" s="899"/>
      <c r="E4" s="899"/>
      <c r="F4" s="899"/>
      <c r="G4" s="899"/>
      <c r="H4" s="900"/>
      <c r="I4" s="324"/>
      <c r="J4" s="318"/>
    </row>
    <row r="5" spans="1:10" ht="15.95" customHeight="1" thickBot="1" x14ac:dyDescent="0.25">
      <c r="A5" s="901"/>
      <c r="B5" s="902"/>
      <c r="C5" s="902"/>
      <c r="D5" s="902"/>
      <c r="E5" s="902"/>
      <c r="F5" s="902"/>
      <c r="G5" s="902"/>
      <c r="H5" s="903"/>
      <c r="I5" s="325"/>
      <c r="J5" s="326"/>
    </row>
    <row r="6" spans="1:10" ht="10.7" customHeight="1" x14ac:dyDescent="0.2">
      <c r="A6" s="339"/>
      <c r="H6" s="338"/>
      <c r="I6" s="334"/>
      <c r="J6" s="335"/>
    </row>
    <row r="7" spans="1:10" ht="10.7" customHeight="1" x14ac:dyDescent="0.2">
      <c r="A7" s="339"/>
      <c r="C7" s="910" t="s">
        <v>154</v>
      </c>
      <c r="D7" s="907" t="s">
        <v>156</v>
      </c>
      <c r="E7" s="908"/>
      <c r="F7" s="908"/>
      <c r="G7" s="909"/>
      <c r="H7" s="362"/>
      <c r="I7" s="334"/>
      <c r="J7" s="335"/>
    </row>
    <row r="8" spans="1:10" s="247" customFormat="1" ht="10.7" customHeight="1" x14ac:dyDescent="0.2">
      <c r="A8" s="340"/>
      <c r="C8" s="911"/>
      <c r="D8" s="353">
        <v>0.75</v>
      </c>
      <c r="E8" s="353">
        <v>1</v>
      </c>
      <c r="F8" s="353">
        <v>1.5</v>
      </c>
      <c r="G8" s="353">
        <v>2</v>
      </c>
      <c r="H8" s="363"/>
      <c r="I8" s="336"/>
      <c r="J8" s="337"/>
    </row>
    <row r="9" spans="1:10" ht="10.7" customHeight="1" x14ac:dyDescent="0.2">
      <c r="A9" s="339"/>
      <c r="C9" s="350">
        <v>1</v>
      </c>
      <c r="D9" s="355">
        <v>10.011074034862837</v>
      </c>
      <c r="E9" s="355">
        <v>10.003164807342353</v>
      </c>
      <c r="F9" s="355">
        <v>10.000602820446163</v>
      </c>
      <c r="G9" s="359">
        <v>10.000233121969414</v>
      </c>
      <c r="H9" s="364"/>
      <c r="I9" s="336"/>
      <c r="J9" s="337"/>
    </row>
    <row r="10" spans="1:10" ht="10.7" customHeight="1" x14ac:dyDescent="0.2">
      <c r="A10" s="339"/>
      <c r="C10" s="342">
        <v>2</v>
      </c>
      <c r="D10" s="356">
        <v>10.044296139451347</v>
      </c>
      <c r="E10" s="356">
        <v>10.012659229369412</v>
      </c>
      <c r="F10" s="356">
        <v>10.002411281784649</v>
      </c>
      <c r="G10" s="360">
        <v>10.000932487877657</v>
      </c>
      <c r="H10" s="364"/>
      <c r="I10" s="336"/>
      <c r="J10" s="337"/>
    </row>
    <row r="11" spans="1:10" ht="10.7" customHeight="1" x14ac:dyDescent="0.2">
      <c r="A11" s="339"/>
      <c r="C11" s="342">
        <v>3</v>
      </c>
      <c r="D11" s="356">
        <v>10.09966631376553</v>
      </c>
      <c r="E11" s="356">
        <v>10.028483266081178</v>
      </c>
      <c r="F11" s="356">
        <v>10.005425384015462</v>
      </c>
      <c r="G11" s="360">
        <v>10.00209809772473</v>
      </c>
      <c r="H11" s="364"/>
      <c r="I11" s="336"/>
      <c r="J11" s="337"/>
    </row>
    <row r="12" spans="1:10" ht="10.7" customHeight="1" x14ac:dyDescent="0.2">
      <c r="A12" s="339"/>
      <c r="C12" s="342">
        <v>4</v>
      </c>
      <c r="D12" s="356">
        <v>10.177184557805388</v>
      </c>
      <c r="E12" s="356">
        <v>10.050636917477648</v>
      </c>
      <c r="F12" s="356">
        <v>10.009645127138599</v>
      </c>
      <c r="G12" s="360">
        <v>10.00372995151063</v>
      </c>
      <c r="H12" s="364"/>
      <c r="I12" s="336"/>
      <c r="J12" s="337"/>
    </row>
    <row r="13" spans="1:10" ht="10.7" customHeight="1" x14ac:dyDescent="0.2">
      <c r="A13" s="339"/>
      <c r="C13" s="342">
        <v>5</v>
      </c>
      <c r="D13" s="356">
        <v>10.276850871570918</v>
      </c>
      <c r="E13" s="356">
        <v>10.079120183558826</v>
      </c>
      <c r="F13" s="356">
        <v>10.015070511154063</v>
      </c>
      <c r="G13" s="360">
        <v>10.00582804923536</v>
      </c>
      <c r="H13" s="364"/>
      <c r="I13" s="336"/>
      <c r="J13" s="337"/>
    </row>
    <row r="14" spans="1:10" ht="10.7" customHeight="1" x14ac:dyDescent="0.2">
      <c r="A14" s="339"/>
      <c r="C14" s="342">
        <v>6</v>
      </c>
      <c r="D14" s="356">
        <v>10.398665255062122</v>
      </c>
      <c r="E14" s="356">
        <v>10.113933064324709</v>
      </c>
      <c r="F14" s="356">
        <v>10.021701536061849</v>
      </c>
      <c r="G14" s="360">
        <v>10.008392390898919</v>
      </c>
      <c r="H14" s="364"/>
      <c r="I14" s="336"/>
      <c r="J14" s="337"/>
    </row>
    <row r="15" spans="1:10" ht="10.7" customHeight="1" x14ac:dyDescent="0.2">
      <c r="A15" s="339"/>
      <c r="C15" s="342">
        <v>7</v>
      </c>
      <c r="D15" s="356">
        <v>10.542627708278999</v>
      </c>
      <c r="E15" s="356">
        <v>10.155075559775298</v>
      </c>
      <c r="F15" s="356">
        <v>10.029538201861962</v>
      </c>
      <c r="G15" s="360">
        <v>10.011422976501306</v>
      </c>
      <c r="H15" s="364"/>
      <c r="I15" s="336"/>
      <c r="J15" s="337"/>
    </row>
    <row r="16" spans="1:10" ht="10.7" customHeight="1" x14ac:dyDescent="0.2">
      <c r="A16" s="339"/>
      <c r="C16" s="342">
        <v>8</v>
      </c>
      <c r="D16" s="356">
        <v>10.708738231221551</v>
      </c>
      <c r="E16" s="356">
        <v>10.202547669910594</v>
      </c>
      <c r="F16" s="356">
        <v>10.038580508554398</v>
      </c>
      <c r="G16" s="360">
        <v>10.014919806042521</v>
      </c>
      <c r="H16" s="364"/>
      <c r="I16" s="336"/>
      <c r="J16" s="337"/>
    </row>
    <row r="17" spans="1:10" ht="10.7" customHeight="1" x14ac:dyDescent="0.2">
      <c r="A17" s="339"/>
      <c r="C17" s="342">
        <v>9</v>
      </c>
      <c r="D17" s="356">
        <v>10.896996823889774</v>
      </c>
      <c r="E17" s="356">
        <v>10.256349394730595</v>
      </c>
      <c r="F17" s="356">
        <v>10.048828456139161</v>
      </c>
      <c r="G17" s="360">
        <v>10.018882879522566</v>
      </c>
      <c r="H17" s="364"/>
      <c r="I17" s="317"/>
      <c r="J17" s="318"/>
    </row>
    <row r="18" spans="1:10" ht="10.7" customHeight="1" x14ac:dyDescent="0.2">
      <c r="A18" s="339"/>
      <c r="C18" s="342">
        <v>10</v>
      </c>
      <c r="D18" s="357">
        <v>11.107403486283673</v>
      </c>
      <c r="E18" s="357">
        <v>10.316480734235304</v>
      </c>
      <c r="F18" s="357">
        <v>10.060282044616248</v>
      </c>
      <c r="G18" s="360">
        <v>10.02331219694144</v>
      </c>
      <c r="H18" s="365"/>
      <c r="I18" s="317"/>
      <c r="J18" s="318"/>
    </row>
    <row r="19" spans="1:10" ht="10.7" customHeight="1" x14ac:dyDescent="0.2">
      <c r="A19" s="339"/>
      <c r="C19" s="342">
        <v>11</v>
      </c>
      <c r="D19" s="356">
        <v>11.339958218403243</v>
      </c>
      <c r="E19" s="356">
        <v>10.382941688424717</v>
      </c>
      <c r="F19" s="356">
        <v>10.072941273985661</v>
      </c>
      <c r="G19" s="360">
        <v>10.028207758299143</v>
      </c>
      <c r="H19" s="364"/>
      <c r="I19" s="317"/>
      <c r="J19" s="318"/>
    </row>
    <row r="20" spans="1:10" ht="10.7" customHeight="1" x14ac:dyDescent="0.2">
      <c r="A20" s="339"/>
      <c r="C20" s="342">
        <v>12</v>
      </c>
      <c r="D20" s="356">
        <v>11.594661020248488</v>
      </c>
      <c r="E20" s="356">
        <v>10.455732257298838</v>
      </c>
      <c r="F20" s="356">
        <v>10.086806144247397</v>
      </c>
      <c r="G20" s="360">
        <v>10.033569563595673</v>
      </c>
      <c r="H20" s="364"/>
      <c r="I20" s="317"/>
      <c r="J20" s="318"/>
    </row>
    <row r="21" spans="1:10" ht="10.7" customHeight="1" x14ac:dyDescent="0.2">
      <c r="A21" s="339"/>
      <c r="C21" s="342">
        <v>13</v>
      </c>
      <c r="D21" s="356">
        <v>11.871511891819406</v>
      </c>
      <c r="E21" s="356">
        <v>10.534852440857662</v>
      </c>
      <c r="F21" s="356">
        <v>10.10187665540146</v>
      </c>
      <c r="G21" s="360">
        <v>10.039397612831033</v>
      </c>
      <c r="H21" s="364"/>
      <c r="I21" s="317"/>
      <c r="J21" s="318"/>
    </row>
    <row r="22" spans="1:10" ht="10.7" customHeight="1" x14ac:dyDescent="0.2">
      <c r="A22" s="339"/>
      <c r="C22" s="342">
        <v>14</v>
      </c>
      <c r="D22" s="356">
        <v>12.170510833115998</v>
      </c>
      <c r="E22" s="356">
        <v>10.620302239101195</v>
      </c>
      <c r="F22" s="356">
        <v>10.118152807447846</v>
      </c>
      <c r="G22" s="360">
        <v>10.045691906005223</v>
      </c>
      <c r="H22" s="364"/>
      <c r="I22" s="317"/>
      <c r="J22" s="318"/>
    </row>
    <row r="23" spans="1:10" ht="10.7" customHeight="1" x14ac:dyDescent="0.2">
      <c r="A23" s="339"/>
      <c r="C23" s="342">
        <v>15</v>
      </c>
      <c r="D23" s="356">
        <v>12.491657844138262</v>
      </c>
      <c r="E23" s="356">
        <v>10.712081652029433</v>
      </c>
      <c r="F23" s="356">
        <v>10.135634600386558</v>
      </c>
      <c r="G23" s="360">
        <v>10.05245244311824</v>
      </c>
      <c r="H23" s="364"/>
      <c r="I23" s="317"/>
      <c r="J23" s="318"/>
    </row>
    <row r="24" spans="1:10" ht="10.7" customHeight="1" x14ac:dyDescent="0.2">
      <c r="A24" s="339"/>
      <c r="C24" s="342">
        <v>16</v>
      </c>
      <c r="D24" s="356">
        <v>12.834952924886201</v>
      </c>
      <c r="E24" s="356">
        <v>10.810190679642377</v>
      </c>
      <c r="F24" s="356">
        <v>10.154322034217596</v>
      </c>
      <c r="G24" s="360">
        <v>10.059679224170086</v>
      </c>
      <c r="H24" s="364"/>
      <c r="I24" s="317"/>
      <c r="J24" s="318"/>
    </row>
    <row r="25" spans="1:10" ht="10.7" customHeight="1" x14ac:dyDescent="0.2">
      <c r="A25" s="339"/>
      <c r="C25" s="342">
        <v>17</v>
      </c>
      <c r="D25" s="356">
        <v>13.200396075359812</v>
      </c>
      <c r="E25" s="356">
        <v>10.914629321940026</v>
      </c>
      <c r="F25" s="356">
        <v>10.174215108940958</v>
      </c>
      <c r="G25" s="360">
        <v>10.06737224916076</v>
      </c>
      <c r="H25" s="364"/>
      <c r="I25" s="317"/>
      <c r="J25" s="318"/>
    </row>
    <row r="26" spans="1:10" ht="10.7" customHeight="1" x14ac:dyDescent="0.2">
      <c r="A26" s="339"/>
      <c r="C26" s="342">
        <v>18</v>
      </c>
      <c r="D26" s="356">
        <v>13.587987295559097</v>
      </c>
      <c r="E26" s="356">
        <v>11.025397578922384</v>
      </c>
      <c r="F26" s="356">
        <v>10.195313824556644</v>
      </c>
      <c r="G26" s="360">
        <v>10.075531518090266</v>
      </c>
      <c r="H26" s="364"/>
      <c r="I26" s="317"/>
      <c r="J26" s="318"/>
    </row>
    <row r="27" spans="1:10" ht="10.5" customHeight="1" x14ac:dyDescent="0.2">
      <c r="A27" s="339"/>
      <c r="C27" s="342">
        <v>19</v>
      </c>
      <c r="D27" s="356">
        <v>13.997726585484056</v>
      </c>
      <c r="E27" s="356">
        <v>11.142495450589445</v>
      </c>
      <c r="F27" s="356">
        <v>10.217618181064656</v>
      </c>
      <c r="G27" s="360">
        <v>10.084157030958597</v>
      </c>
      <c r="H27" s="364"/>
      <c r="I27" s="317"/>
      <c r="J27" s="318"/>
    </row>
    <row r="28" spans="1:10" ht="10.7" customHeight="1" x14ac:dyDescent="0.2">
      <c r="A28" s="339"/>
      <c r="C28" s="342">
        <v>20</v>
      </c>
      <c r="D28" s="356">
        <v>14.429613945134687</v>
      </c>
      <c r="E28" s="356">
        <v>11.265922936941214</v>
      </c>
      <c r="F28" s="356">
        <v>10.241128178464994</v>
      </c>
      <c r="G28" s="360">
        <v>10.093248787765759</v>
      </c>
      <c r="H28" s="364"/>
      <c r="I28" s="317"/>
      <c r="J28" s="318"/>
    </row>
    <row r="29" spans="1:10" ht="10.7" customHeight="1" x14ac:dyDescent="0.2">
      <c r="A29" s="339"/>
      <c r="C29" s="342">
        <v>22</v>
      </c>
      <c r="D29" s="356">
        <v>15.359832873612973</v>
      </c>
      <c r="E29" s="356">
        <v>11.531766753698868</v>
      </c>
      <c r="F29" s="356">
        <v>10.291765095942642</v>
      </c>
      <c r="G29" s="360">
        <v>10.112831033196569</v>
      </c>
      <c r="H29" s="364"/>
      <c r="I29" s="317"/>
      <c r="J29" s="318"/>
    </row>
    <row r="30" spans="1:10" ht="10.7" customHeight="1" x14ac:dyDescent="0.2">
      <c r="A30" s="339"/>
      <c r="C30" s="342">
        <v>24</v>
      </c>
      <c r="D30" s="356">
        <v>16.378644080993951</v>
      </c>
      <c r="E30" s="356">
        <v>11.822929029195347</v>
      </c>
      <c r="F30" s="356">
        <v>10.347224576989589</v>
      </c>
      <c r="G30" s="360">
        <v>10.134278254382693</v>
      </c>
      <c r="H30" s="364"/>
      <c r="I30" s="317"/>
      <c r="J30" s="318"/>
    </row>
    <row r="31" spans="1:10" ht="10.7" customHeight="1" x14ac:dyDescent="0.2">
      <c r="A31" s="339"/>
      <c r="C31" s="342">
        <v>26</v>
      </c>
      <c r="D31" s="356">
        <v>17.486047567277623</v>
      </c>
      <c r="E31" s="356">
        <v>12.139409763430651</v>
      </c>
      <c r="F31" s="356">
        <v>10.407506621605839</v>
      </c>
      <c r="G31" s="360">
        <v>10.157590451324133</v>
      </c>
      <c r="H31" s="364"/>
      <c r="I31" s="317"/>
      <c r="J31" s="318"/>
    </row>
    <row r="32" spans="1:10" ht="10.7" customHeight="1" x14ac:dyDescent="0.2">
      <c r="A32" s="339"/>
      <c r="C32" s="342">
        <v>28</v>
      </c>
      <c r="D32" s="356">
        <v>18.682043332463991</v>
      </c>
      <c r="E32" s="356">
        <v>12.481208956404778</v>
      </c>
      <c r="F32" s="356">
        <v>10.472611229791386</v>
      </c>
      <c r="G32" s="360">
        <v>10.182767624020888</v>
      </c>
      <c r="H32" s="364"/>
      <c r="I32" s="317"/>
      <c r="J32" s="318"/>
    </row>
    <row r="33" spans="1:10" ht="10.7" customHeight="1" x14ac:dyDescent="0.2">
      <c r="A33" s="339"/>
      <c r="C33" s="342">
        <v>30</v>
      </c>
      <c r="D33" s="356">
        <v>19.966631376553046</v>
      </c>
      <c r="E33" s="356">
        <v>12.848326608117731</v>
      </c>
      <c r="F33" s="356">
        <v>10.542538401546235</v>
      </c>
      <c r="G33" s="360">
        <v>10.209809772472958</v>
      </c>
      <c r="H33" s="364"/>
      <c r="I33" s="317"/>
      <c r="J33" s="318"/>
    </row>
    <row r="34" spans="1:10" ht="10.7" customHeight="1" x14ac:dyDescent="0.2">
      <c r="A34" s="339"/>
      <c r="C34" s="342">
        <v>32</v>
      </c>
      <c r="D34" s="356"/>
      <c r="E34" s="356">
        <v>13.240762718569506</v>
      </c>
      <c r="F34" s="356">
        <v>10.617288136870382</v>
      </c>
      <c r="G34" s="360">
        <v>10.238716896680343</v>
      </c>
      <c r="H34" s="364"/>
      <c r="I34" s="317"/>
      <c r="J34" s="318"/>
    </row>
    <row r="35" spans="1:10" ht="10.7" customHeight="1" x14ac:dyDescent="0.2">
      <c r="A35" s="339"/>
      <c r="C35" s="342">
        <v>34</v>
      </c>
      <c r="D35" s="356"/>
      <c r="E35" s="356">
        <v>13.658517287760107</v>
      </c>
      <c r="F35" s="356">
        <v>10.696860435763829</v>
      </c>
      <c r="G35" s="360">
        <v>10.269488996643044</v>
      </c>
      <c r="H35" s="364"/>
      <c r="I35" s="317"/>
      <c r="J35" s="318"/>
    </row>
    <row r="36" spans="1:10" ht="10.7" customHeight="1" x14ac:dyDescent="0.2">
      <c r="A36" s="339"/>
      <c r="C36" s="342">
        <v>36</v>
      </c>
      <c r="D36" s="356"/>
      <c r="E36" s="356">
        <v>14.101590315689531</v>
      </c>
      <c r="F36" s="356">
        <v>10.781255298226577</v>
      </c>
      <c r="G36" s="360">
        <v>10.302126072361059</v>
      </c>
      <c r="H36" s="364"/>
      <c r="I36" s="317"/>
      <c r="J36" s="318"/>
    </row>
    <row r="37" spans="1:10" ht="10.7" customHeight="1" x14ac:dyDescent="0.2">
      <c r="A37" s="339"/>
      <c r="C37" s="342">
        <v>38</v>
      </c>
      <c r="D37" s="356"/>
      <c r="E37" s="356">
        <v>14.569981802357781</v>
      </c>
      <c r="F37" s="356">
        <v>10.870472724258626</v>
      </c>
      <c r="G37" s="360">
        <v>10.336628123834391</v>
      </c>
      <c r="H37" s="364"/>
      <c r="I37" s="317"/>
      <c r="J37" s="318"/>
    </row>
    <row r="38" spans="1:10" ht="10.7" customHeight="1" x14ac:dyDescent="0.2">
      <c r="A38" s="339"/>
      <c r="C38" s="342">
        <v>40</v>
      </c>
      <c r="D38" s="356"/>
      <c r="E38" s="356">
        <v>15.063691747764855</v>
      </c>
      <c r="F38" s="356">
        <v>10.964512713859973</v>
      </c>
      <c r="G38" s="360">
        <v>10.372995151063035</v>
      </c>
      <c r="H38" s="364"/>
      <c r="I38" s="317"/>
      <c r="J38" s="318"/>
    </row>
    <row r="39" spans="1:10" ht="10.7" customHeight="1" x14ac:dyDescent="0.2">
      <c r="A39" s="339"/>
      <c r="C39" s="342">
        <v>42</v>
      </c>
      <c r="D39" s="356"/>
      <c r="E39" s="356">
        <v>15.582720151910753</v>
      </c>
      <c r="F39" s="356">
        <v>11.063375267030619</v>
      </c>
      <c r="G39" s="360">
        <v>10.411227154046998</v>
      </c>
      <c r="H39" s="364"/>
      <c r="I39" s="317"/>
      <c r="J39" s="318"/>
    </row>
    <row r="40" spans="1:10" ht="10.7" customHeight="1" x14ac:dyDescent="0.2">
      <c r="A40" s="339"/>
      <c r="C40" s="342">
        <v>44</v>
      </c>
      <c r="D40" s="356"/>
      <c r="E40" s="356">
        <v>16.127067014795472</v>
      </c>
      <c r="F40" s="356">
        <v>11.167060383770567</v>
      </c>
      <c r="G40" s="360">
        <v>10.451324132786274</v>
      </c>
      <c r="H40" s="364"/>
      <c r="I40" s="317"/>
      <c r="J40" s="318"/>
    </row>
    <row r="41" spans="1:10" ht="10.7" customHeight="1" x14ac:dyDescent="0.2">
      <c r="A41" s="339"/>
      <c r="C41" s="342">
        <v>46</v>
      </c>
      <c r="D41" s="356"/>
      <c r="E41" s="356">
        <v>16.696732336419018</v>
      </c>
      <c r="F41" s="356">
        <v>11.275568064079813</v>
      </c>
      <c r="G41" s="360">
        <v>10.493286087280865</v>
      </c>
      <c r="H41" s="364"/>
      <c r="I41" s="317"/>
      <c r="J41" s="318"/>
    </row>
    <row r="42" spans="1:10" ht="10.7" customHeight="1" x14ac:dyDescent="0.2">
      <c r="A42" s="339"/>
      <c r="C42" s="342">
        <v>48</v>
      </c>
      <c r="D42" s="356"/>
      <c r="E42" s="356">
        <v>17.291716116781391</v>
      </c>
      <c r="F42" s="356">
        <v>11.38889830795836</v>
      </c>
      <c r="G42" s="360">
        <v>10.537113017530771</v>
      </c>
      <c r="H42" s="364"/>
      <c r="I42" s="317"/>
      <c r="J42" s="318"/>
    </row>
    <row r="43" spans="1:10" ht="10.7" customHeight="1" x14ac:dyDescent="0.2">
      <c r="A43" s="339"/>
      <c r="C43" s="342">
        <v>50</v>
      </c>
      <c r="D43" s="356"/>
      <c r="E43" s="356">
        <v>17.912018355882587</v>
      </c>
      <c r="F43" s="356">
        <v>11.507051115406206</v>
      </c>
      <c r="G43" s="360">
        <v>10.582804923535994</v>
      </c>
      <c r="H43" s="364"/>
      <c r="I43" s="317"/>
      <c r="J43" s="318"/>
    </row>
    <row r="44" spans="1:10" ht="10.7" customHeight="1" x14ac:dyDescent="0.2">
      <c r="A44" s="339"/>
      <c r="C44" s="342">
        <v>52</v>
      </c>
      <c r="D44" s="356"/>
      <c r="E44" s="356"/>
      <c r="F44" s="356">
        <v>11.630026486423354</v>
      </c>
      <c r="G44" s="360">
        <v>10.630361805296531</v>
      </c>
      <c r="H44" s="364"/>
      <c r="I44" s="317"/>
      <c r="J44" s="318"/>
    </row>
    <row r="45" spans="1:10" ht="10.7" customHeight="1" x14ac:dyDescent="0.2">
      <c r="A45" s="339"/>
      <c r="C45" s="342">
        <v>54</v>
      </c>
      <c r="D45" s="356"/>
      <c r="E45" s="356"/>
      <c r="F45" s="356">
        <v>11.757824421009801</v>
      </c>
      <c r="G45" s="360">
        <v>10.679783662812383</v>
      </c>
      <c r="H45" s="364"/>
      <c r="I45" s="317"/>
      <c r="J45" s="318"/>
    </row>
    <row r="46" spans="1:10" ht="10.7" customHeight="1" x14ac:dyDescent="0.2">
      <c r="A46" s="339"/>
      <c r="C46" s="342">
        <v>56</v>
      </c>
      <c r="D46" s="356"/>
      <c r="E46" s="356"/>
      <c r="F46" s="356">
        <v>11.890444919165546</v>
      </c>
      <c r="G46" s="360">
        <v>10.73107049608355</v>
      </c>
      <c r="H46" s="364"/>
      <c r="I46" s="317"/>
      <c r="J46" s="318"/>
    </row>
    <row r="47" spans="1:10" ht="10.7" customHeight="1" x14ac:dyDescent="0.2">
      <c r="A47" s="339"/>
      <c r="C47" s="342">
        <v>58</v>
      </c>
      <c r="D47" s="356"/>
      <c r="E47" s="356"/>
      <c r="F47" s="356">
        <v>12.027887980890592</v>
      </c>
      <c r="G47" s="360">
        <v>10.784222305110033</v>
      </c>
      <c r="H47" s="364"/>
      <c r="I47" s="317"/>
      <c r="J47" s="318"/>
    </row>
    <row r="48" spans="1:10" ht="10.7" customHeight="1" x14ac:dyDescent="0.2">
      <c r="A48" s="339"/>
      <c r="C48" s="342">
        <v>60</v>
      </c>
      <c r="D48" s="356"/>
      <c r="E48" s="356"/>
      <c r="F48" s="356">
        <v>12.170153606184938</v>
      </c>
      <c r="G48" s="360">
        <v>10.839239089891832</v>
      </c>
      <c r="H48" s="364"/>
      <c r="I48" s="317"/>
      <c r="J48" s="318"/>
    </row>
    <row r="49" spans="1:10" ht="10.7" customHeight="1" x14ac:dyDescent="0.2">
      <c r="A49" s="339"/>
      <c r="C49" s="342">
        <v>65</v>
      </c>
      <c r="D49" s="356"/>
      <c r="E49" s="356"/>
      <c r="F49" s="356">
        <v>12.546916385036489</v>
      </c>
      <c r="G49" s="360">
        <v>10.984940320775831</v>
      </c>
      <c r="H49" s="364"/>
      <c r="I49" s="317"/>
      <c r="J49" s="318"/>
    </row>
    <row r="50" spans="1:10" ht="10.7" customHeight="1" x14ac:dyDescent="0.2">
      <c r="A50" s="339"/>
      <c r="C50" s="342">
        <v>70</v>
      </c>
      <c r="D50" s="356"/>
      <c r="E50" s="356"/>
      <c r="F50" s="356">
        <v>12.953820186196165</v>
      </c>
      <c r="G50" s="360">
        <v>11.142297650130548</v>
      </c>
      <c r="H50" s="364"/>
      <c r="I50" s="317"/>
      <c r="J50" s="318"/>
    </row>
    <row r="51" spans="1:10" ht="10.7" customHeight="1" x14ac:dyDescent="0.2">
      <c r="A51" s="339"/>
      <c r="C51" s="342">
        <v>75</v>
      </c>
      <c r="D51" s="356"/>
      <c r="E51" s="356"/>
      <c r="F51" s="356">
        <v>13.390865009663965</v>
      </c>
      <c r="G51" s="360">
        <v>11.311311077955986</v>
      </c>
      <c r="H51" s="364"/>
      <c r="I51" s="317"/>
      <c r="J51" s="318"/>
    </row>
    <row r="52" spans="1:10" ht="10.7" customHeight="1" x14ac:dyDescent="0.2">
      <c r="A52" s="339"/>
      <c r="C52" s="342">
        <v>80</v>
      </c>
      <c r="D52" s="356"/>
      <c r="E52" s="356"/>
      <c r="F52" s="356">
        <v>13.858050855439888</v>
      </c>
      <c r="G52" s="360">
        <v>11.491980604252145</v>
      </c>
      <c r="H52" s="364"/>
      <c r="I52" s="317"/>
      <c r="J52" s="318"/>
    </row>
    <row r="53" spans="1:10" ht="10.7" customHeight="1" x14ac:dyDescent="0.2">
      <c r="A53" s="339"/>
      <c r="C53" s="342">
        <v>85</v>
      </c>
      <c r="D53" s="356"/>
      <c r="E53" s="356"/>
      <c r="F53" s="356">
        <v>14.355377723523937</v>
      </c>
      <c r="G53" s="360">
        <v>11.684306229019022</v>
      </c>
      <c r="H53" s="364"/>
      <c r="I53" s="317"/>
      <c r="J53" s="318"/>
    </row>
    <row r="54" spans="1:10" ht="10.7" customHeight="1" x14ac:dyDescent="0.2">
      <c r="A54" s="339"/>
      <c r="C54" s="342">
        <v>90</v>
      </c>
      <c r="D54" s="356"/>
      <c r="E54" s="356"/>
      <c r="F54" s="356">
        <v>14.88284561391611</v>
      </c>
      <c r="G54" s="360">
        <v>11.88828795225662</v>
      </c>
      <c r="H54" s="364"/>
      <c r="I54" s="317"/>
      <c r="J54" s="318"/>
    </row>
    <row r="55" spans="1:10" ht="10.7" customHeight="1" x14ac:dyDescent="0.2">
      <c r="A55" s="339"/>
      <c r="C55" s="342">
        <v>95</v>
      </c>
      <c r="D55" s="356"/>
      <c r="E55" s="356"/>
      <c r="F55" s="356">
        <v>15.440454526616406</v>
      </c>
      <c r="G55" s="360">
        <v>12.103925773964939</v>
      </c>
      <c r="H55" s="364"/>
      <c r="I55" s="317"/>
      <c r="J55" s="318"/>
    </row>
    <row r="56" spans="1:10" ht="10.7" customHeight="1" x14ac:dyDescent="0.2">
      <c r="A56" s="339"/>
      <c r="C56" s="342">
        <v>100</v>
      </c>
      <c r="D56" s="356"/>
      <c r="E56" s="356"/>
      <c r="F56" s="356">
        <v>16.028204461624828</v>
      </c>
      <c r="G56" s="360">
        <v>12.331219694143975</v>
      </c>
      <c r="H56" s="364"/>
      <c r="I56" s="317"/>
      <c r="J56" s="318"/>
    </row>
    <row r="57" spans="1:10" ht="10.7" customHeight="1" x14ac:dyDescent="0.2">
      <c r="A57" s="339"/>
      <c r="C57" s="342">
        <v>110</v>
      </c>
      <c r="D57" s="356"/>
      <c r="E57" s="356"/>
      <c r="F57" s="356"/>
      <c r="G57" s="360">
        <v>12.820775829914211</v>
      </c>
      <c r="H57" s="364"/>
      <c r="I57" s="317"/>
      <c r="J57" s="318"/>
    </row>
    <row r="58" spans="1:10" ht="10.7" customHeight="1" x14ac:dyDescent="0.2">
      <c r="A58" s="339"/>
      <c r="C58" s="342">
        <v>120</v>
      </c>
      <c r="D58" s="356"/>
      <c r="E58" s="356"/>
      <c r="F58" s="356"/>
      <c r="G58" s="360">
        <v>13.356956359567326</v>
      </c>
      <c r="H58" s="364"/>
      <c r="I58" s="317"/>
      <c r="J58" s="318"/>
    </row>
    <row r="59" spans="1:10" ht="10.7" customHeight="1" x14ac:dyDescent="0.2">
      <c r="A59" s="339"/>
      <c r="C59" s="342">
        <v>130</v>
      </c>
      <c r="D59" s="356"/>
      <c r="E59" s="356"/>
      <c r="F59" s="356"/>
      <c r="G59" s="360">
        <v>13.939761283103319</v>
      </c>
      <c r="H59" s="364"/>
      <c r="I59" s="317"/>
      <c r="J59" s="318"/>
    </row>
    <row r="60" spans="1:10" ht="10.7" customHeight="1" x14ac:dyDescent="0.2">
      <c r="A60" s="339"/>
      <c r="C60" s="342">
        <v>140</v>
      </c>
      <c r="D60" s="356"/>
      <c r="E60" s="356"/>
      <c r="F60" s="356"/>
      <c r="G60" s="360">
        <v>14.569190600522195</v>
      </c>
      <c r="H60" s="364"/>
      <c r="I60" s="317"/>
      <c r="J60" s="318"/>
    </row>
    <row r="61" spans="1:10" ht="10.7" customHeight="1" x14ac:dyDescent="0.2">
      <c r="A61" s="339"/>
      <c r="C61" s="342">
        <v>150</v>
      </c>
      <c r="D61" s="356"/>
      <c r="E61" s="356"/>
      <c r="F61" s="356"/>
      <c r="G61" s="360">
        <v>15.245244311823946</v>
      </c>
      <c r="H61" s="364"/>
      <c r="I61" s="317"/>
      <c r="J61" s="318"/>
    </row>
    <row r="62" spans="1:10" ht="15.95" customHeight="1" x14ac:dyDescent="0.2">
      <c r="A62" s="339"/>
      <c r="C62" s="347">
        <v>160</v>
      </c>
      <c r="D62" s="358"/>
      <c r="E62" s="358"/>
      <c r="F62" s="358"/>
      <c r="G62" s="361">
        <v>15.967922417008579</v>
      </c>
      <c r="H62" s="364"/>
      <c r="I62" s="317"/>
      <c r="J62" s="318"/>
    </row>
    <row r="63" spans="1:10" ht="15.95" customHeight="1" x14ac:dyDescent="0.2">
      <c r="A63" s="339"/>
      <c r="B63" s="317"/>
      <c r="C63" s="317"/>
      <c r="D63" s="317"/>
      <c r="E63" s="317"/>
      <c r="F63" s="317"/>
      <c r="G63" s="317"/>
      <c r="H63" s="317"/>
      <c r="I63" s="317"/>
      <c r="J63" s="318"/>
    </row>
    <row r="64" spans="1:10" ht="15.95" customHeight="1" thickBot="1" x14ac:dyDescent="0.25">
      <c r="A64" s="354" t="s">
        <v>155</v>
      </c>
      <c r="B64" s="321"/>
      <c r="C64" s="321"/>
      <c r="D64" s="321"/>
      <c r="E64" s="321"/>
      <c r="F64" s="321"/>
      <c r="G64" s="321"/>
      <c r="H64" s="321"/>
      <c r="I64" s="321"/>
      <c r="J64" s="322"/>
    </row>
    <row r="65" ht="15.95" customHeight="1" thickTop="1" x14ac:dyDescent="0.2"/>
  </sheetData>
  <sheetProtection algorithmName="SHA-512" hashValue="WNRFoR5g11UUTAWQO9aV0OS1r/J4s9rF1ByN4HG1chOFO0pZzv5qFQOepRwzCu8JAFavvutdtx9ncjcWh7Jb2Q==" saltValue="7Kb+mbthc5pIUgzsAU2qvA==" spinCount="100000" sheet="1" selectLockedCells="1"/>
  <mergeCells count="3">
    <mergeCell ref="A1:H5"/>
    <mergeCell ref="C7:C8"/>
    <mergeCell ref="D7:G7"/>
  </mergeCells>
  <pageMargins left="0.25" right="0.25" top="0.5" bottom="0.5" header="0.3" footer="0.3"/>
  <pageSetup orientation="portrait" horizontalDpi="1200" verticalDpi="1200" r:id="rId1"/>
  <headerFooter>
    <oddFooter>&amp;L&amp;8Page 9&amp;C&amp;8Rev. Date: August 2018&amp;R&amp;8Version: S3.1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sheetPr>
  <dimension ref="A1:BI259"/>
  <sheetViews>
    <sheetView showGridLines="0" tabSelected="1" view="pageLayout" zoomScaleNormal="102" zoomScaleSheetLayoutView="75" workbookViewId="0">
      <selection activeCell="H1" sqref="H1:O6"/>
    </sheetView>
  </sheetViews>
  <sheetFormatPr defaultColWidth="2.7109375" defaultRowHeight="12.75" customHeight="1" zeroHeight="1" x14ac:dyDescent="0.2"/>
  <cols>
    <col min="1" max="1" width="2.7109375" style="45"/>
    <col min="2" max="18" width="2.7109375" style="4"/>
    <col min="19" max="19" width="2.7109375" style="4" customWidth="1"/>
    <col min="20" max="21" width="2.7109375" style="4"/>
    <col min="22" max="22" width="2.7109375" style="4" customWidth="1"/>
    <col min="23" max="25" width="2.7109375" style="4"/>
    <col min="26" max="26" width="2.7109375" style="4" customWidth="1"/>
    <col min="27" max="30" width="2.7109375" style="4"/>
    <col min="31" max="31" width="2.7109375" style="4" customWidth="1"/>
    <col min="32" max="32" width="2.7109375" style="4"/>
    <col min="33" max="33" width="2.7109375" style="4" customWidth="1"/>
    <col min="34" max="36" width="2.7109375" style="4"/>
    <col min="37" max="37" width="2.7109375" style="5"/>
    <col min="38" max="38" width="2.7109375" style="45"/>
    <col min="39" max="53" width="2.7109375" style="4"/>
    <col min="54" max="54" width="8" style="4" customWidth="1"/>
    <col min="55" max="55" width="5.5703125" style="4" bestFit="1" customWidth="1"/>
    <col min="56" max="56" width="2.7109375" style="4"/>
    <col min="57" max="57" width="6.7109375" style="4" customWidth="1"/>
    <col min="58" max="58" width="7.5703125" style="4" customWidth="1"/>
    <col min="59" max="59" width="2.7109375" style="4"/>
    <col min="60" max="60" width="7.42578125" style="4" customWidth="1"/>
    <col min="61" max="61" width="5.5703125" style="4" bestFit="1" customWidth="1"/>
    <col min="62" max="16384" width="2.7109375" style="4"/>
  </cols>
  <sheetData>
    <row r="1" spans="1:59" s="45" customFormat="1" ht="14.25" customHeight="1" thickTop="1" x14ac:dyDescent="0.2">
      <c r="A1" s="517" t="s">
        <v>45</v>
      </c>
      <c r="B1" s="518"/>
      <c r="C1" s="518"/>
      <c r="D1" s="518"/>
      <c r="E1" s="518"/>
      <c r="F1" s="518"/>
      <c r="G1" s="519"/>
      <c r="H1" s="529"/>
      <c r="I1" s="530"/>
      <c r="J1" s="530"/>
      <c r="K1" s="530"/>
      <c r="L1" s="530"/>
      <c r="M1" s="530"/>
      <c r="N1" s="530"/>
      <c r="O1" s="531"/>
      <c r="P1" s="514" t="s">
        <v>146</v>
      </c>
      <c r="Q1" s="416"/>
      <c r="R1" s="416"/>
      <c r="S1" s="416"/>
      <c r="T1" s="416"/>
      <c r="U1" s="416"/>
      <c r="V1" s="416"/>
      <c r="W1" s="416"/>
      <c r="X1" s="416"/>
      <c r="Y1" s="416"/>
      <c r="Z1" s="416"/>
      <c r="AA1" s="416"/>
      <c r="AB1" s="416"/>
      <c r="AC1" s="416"/>
      <c r="AD1" s="416"/>
      <c r="AE1" s="416"/>
      <c r="AF1" s="417"/>
      <c r="AG1" s="264"/>
      <c r="AH1" s="265"/>
      <c r="AI1" s="265"/>
      <c r="AJ1" s="265"/>
      <c r="AK1" s="266"/>
      <c r="AL1" s="267"/>
    </row>
    <row r="2" spans="1:59" ht="14.25" customHeight="1" x14ac:dyDescent="0.2">
      <c r="A2" s="520"/>
      <c r="B2" s="521"/>
      <c r="C2" s="521"/>
      <c r="D2" s="521"/>
      <c r="E2" s="521"/>
      <c r="F2" s="521"/>
      <c r="G2" s="522"/>
      <c r="H2" s="532"/>
      <c r="I2" s="533"/>
      <c r="J2" s="533"/>
      <c r="K2" s="533"/>
      <c r="L2" s="533"/>
      <c r="M2" s="533"/>
      <c r="N2" s="533"/>
      <c r="O2" s="534"/>
      <c r="P2" s="515"/>
      <c r="Q2" s="419"/>
      <c r="R2" s="419"/>
      <c r="S2" s="419"/>
      <c r="T2" s="419"/>
      <c r="U2" s="419"/>
      <c r="V2" s="419"/>
      <c r="W2" s="419"/>
      <c r="X2" s="419"/>
      <c r="Y2" s="419"/>
      <c r="Z2" s="419"/>
      <c r="AA2" s="419"/>
      <c r="AB2" s="419"/>
      <c r="AC2" s="419"/>
      <c r="AD2" s="419"/>
      <c r="AE2" s="419"/>
      <c r="AF2" s="420"/>
      <c r="AG2" s="31"/>
      <c r="AH2" s="6"/>
      <c r="AI2" s="6"/>
      <c r="AJ2" s="6"/>
      <c r="AK2" s="240"/>
      <c r="AL2" s="253"/>
    </row>
    <row r="3" spans="1:59" ht="14.25" customHeight="1" x14ac:dyDescent="0.2">
      <c r="A3" s="523" t="s">
        <v>46</v>
      </c>
      <c r="B3" s="524"/>
      <c r="C3" s="524"/>
      <c r="D3" s="524"/>
      <c r="E3" s="524"/>
      <c r="F3" s="524"/>
      <c r="G3" s="525"/>
      <c r="H3" s="535"/>
      <c r="I3" s="536"/>
      <c r="J3" s="536"/>
      <c r="K3" s="536"/>
      <c r="L3" s="536"/>
      <c r="M3" s="536"/>
      <c r="N3" s="536"/>
      <c r="O3" s="537"/>
      <c r="P3" s="515"/>
      <c r="Q3" s="419"/>
      <c r="R3" s="419"/>
      <c r="S3" s="419"/>
      <c r="T3" s="419"/>
      <c r="U3" s="419"/>
      <c r="V3" s="419"/>
      <c r="W3" s="419"/>
      <c r="X3" s="419"/>
      <c r="Y3" s="419"/>
      <c r="Z3" s="419"/>
      <c r="AA3" s="419"/>
      <c r="AB3" s="419"/>
      <c r="AC3" s="419"/>
      <c r="AD3" s="419"/>
      <c r="AE3" s="419"/>
      <c r="AF3" s="420"/>
      <c r="AG3" s="31"/>
      <c r="AH3" s="6"/>
      <c r="AI3" s="6"/>
      <c r="AJ3" s="6"/>
      <c r="AK3" s="240"/>
      <c r="AL3" s="253"/>
      <c r="AV3" s="11"/>
      <c r="AW3" s="239"/>
      <c r="AX3" s="239"/>
      <c r="AY3" s="239"/>
      <c r="AZ3" s="239"/>
      <c r="BA3" s="239"/>
      <c r="BB3" s="239"/>
      <c r="BC3" s="239"/>
      <c r="BD3" s="239"/>
      <c r="BE3" s="239"/>
      <c r="BF3" s="239"/>
      <c r="BG3" s="239"/>
    </row>
    <row r="4" spans="1:59" ht="14.25" customHeight="1" x14ac:dyDescent="0.2">
      <c r="A4" s="523" t="s">
        <v>47</v>
      </c>
      <c r="B4" s="524"/>
      <c r="C4" s="524"/>
      <c r="D4" s="524"/>
      <c r="E4" s="524"/>
      <c r="F4" s="524"/>
      <c r="G4" s="525"/>
      <c r="H4" s="535"/>
      <c r="I4" s="536"/>
      <c r="J4" s="536"/>
      <c r="K4" s="536"/>
      <c r="L4" s="536"/>
      <c r="M4" s="536"/>
      <c r="N4" s="536"/>
      <c r="O4" s="537"/>
      <c r="P4" s="515"/>
      <c r="Q4" s="419"/>
      <c r="R4" s="419"/>
      <c r="S4" s="419"/>
      <c r="T4" s="419"/>
      <c r="U4" s="419"/>
      <c r="V4" s="419"/>
      <c r="W4" s="419"/>
      <c r="X4" s="419"/>
      <c r="Y4" s="419"/>
      <c r="Z4" s="419"/>
      <c r="AA4" s="419"/>
      <c r="AB4" s="419"/>
      <c r="AC4" s="419"/>
      <c r="AD4" s="419"/>
      <c r="AE4" s="419"/>
      <c r="AF4" s="420"/>
      <c r="AG4" s="31"/>
      <c r="AH4" s="6"/>
      <c r="AI4" s="6"/>
      <c r="AJ4" s="6"/>
      <c r="AK4" s="240"/>
      <c r="AL4" s="253"/>
      <c r="AV4" s="239"/>
      <c r="AW4" s="239"/>
      <c r="AX4" s="239"/>
      <c r="AY4" s="239"/>
      <c r="AZ4" s="239"/>
      <c r="BA4" s="239"/>
      <c r="BB4" s="239"/>
      <c r="BC4" s="239"/>
      <c r="BD4" s="239"/>
      <c r="BE4" s="239"/>
      <c r="BF4" s="239"/>
      <c r="BG4" s="239"/>
    </row>
    <row r="5" spans="1:59" ht="14.25" customHeight="1" x14ac:dyDescent="0.2">
      <c r="A5" s="526" t="s">
        <v>60</v>
      </c>
      <c r="B5" s="527"/>
      <c r="C5" s="527"/>
      <c r="D5" s="527"/>
      <c r="E5" s="527"/>
      <c r="F5" s="527"/>
      <c r="G5" s="528"/>
      <c r="H5" s="535"/>
      <c r="I5" s="536"/>
      <c r="J5" s="536"/>
      <c r="K5" s="536"/>
      <c r="L5" s="536"/>
      <c r="M5" s="536"/>
      <c r="N5" s="536"/>
      <c r="O5" s="537"/>
      <c r="P5" s="515"/>
      <c r="Q5" s="419"/>
      <c r="R5" s="419"/>
      <c r="S5" s="419"/>
      <c r="T5" s="419"/>
      <c r="U5" s="419"/>
      <c r="V5" s="419"/>
      <c r="W5" s="419"/>
      <c r="X5" s="419"/>
      <c r="Y5" s="419"/>
      <c r="Z5" s="419"/>
      <c r="AA5" s="419"/>
      <c r="AB5" s="419"/>
      <c r="AC5" s="419"/>
      <c r="AD5" s="419"/>
      <c r="AE5" s="419"/>
      <c r="AF5" s="420"/>
      <c r="AG5" s="31"/>
      <c r="AH5" s="6"/>
      <c r="AI5" s="6"/>
      <c r="AJ5" s="6"/>
      <c r="AK5" s="240"/>
      <c r="AL5" s="253"/>
      <c r="AV5" s="239"/>
      <c r="AW5" s="239"/>
      <c r="AX5" s="239"/>
      <c r="AY5" s="239"/>
      <c r="AZ5" s="239"/>
      <c r="BA5" s="239"/>
      <c r="BB5" s="239"/>
      <c r="BC5" s="239"/>
      <c r="BD5" s="239"/>
      <c r="BE5" s="239"/>
      <c r="BF5" s="239"/>
      <c r="BG5" s="239"/>
    </row>
    <row r="6" spans="1:59" ht="14.25" customHeight="1" x14ac:dyDescent="0.2">
      <c r="A6" s="526" t="s">
        <v>50</v>
      </c>
      <c r="B6" s="527"/>
      <c r="C6" s="527"/>
      <c r="D6" s="527"/>
      <c r="E6" s="527"/>
      <c r="F6" s="527"/>
      <c r="G6" s="528"/>
      <c r="H6" s="535"/>
      <c r="I6" s="536"/>
      <c r="J6" s="536"/>
      <c r="K6" s="536"/>
      <c r="L6" s="536"/>
      <c r="M6" s="536"/>
      <c r="N6" s="536"/>
      <c r="O6" s="537"/>
      <c r="P6" s="515"/>
      <c r="Q6" s="419"/>
      <c r="R6" s="419"/>
      <c r="S6" s="419"/>
      <c r="T6" s="419"/>
      <c r="U6" s="419"/>
      <c r="V6" s="419"/>
      <c r="W6" s="419"/>
      <c r="X6" s="419"/>
      <c r="Y6" s="419"/>
      <c r="Z6" s="419"/>
      <c r="AA6" s="419"/>
      <c r="AB6" s="419"/>
      <c r="AC6" s="419"/>
      <c r="AD6" s="419"/>
      <c r="AE6" s="419"/>
      <c r="AF6" s="420"/>
      <c r="AG6" s="31"/>
      <c r="AH6" s="6"/>
      <c r="AI6" s="6"/>
      <c r="AJ6" s="6"/>
      <c r="AK6" s="240"/>
      <c r="AL6" s="253"/>
      <c r="AV6" s="239"/>
      <c r="AW6" s="239"/>
      <c r="AX6" s="239"/>
      <c r="AY6" s="239"/>
      <c r="AZ6" s="239"/>
      <c r="BA6" s="239"/>
      <c r="BB6" s="239"/>
      <c r="BC6" s="239"/>
      <c r="BD6" s="239"/>
      <c r="BE6" s="239"/>
      <c r="BF6" s="239"/>
      <c r="BG6" s="239"/>
    </row>
    <row r="7" spans="1:59" ht="14.25" customHeight="1" thickBot="1" x14ac:dyDescent="0.25">
      <c r="A7" s="268"/>
      <c r="B7" s="269"/>
      <c r="C7" s="269"/>
      <c r="D7" s="269"/>
      <c r="E7" s="269"/>
      <c r="F7" s="269"/>
      <c r="G7" s="269"/>
      <c r="H7" s="270"/>
      <c r="I7" s="270"/>
      <c r="J7" s="270"/>
      <c r="K7" s="270"/>
      <c r="L7" s="270"/>
      <c r="M7" s="270"/>
      <c r="N7" s="270"/>
      <c r="O7" s="271"/>
      <c r="P7" s="516"/>
      <c r="Q7" s="422"/>
      <c r="R7" s="422"/>
      <c r="S7" s="422"/>
      <c r="T7" s="422"/>
      <c r="U7" s="422"/>
      <c r="V7" s="422"/>
      <c r="W7" s="422"/>
      <c r="X7" s="422"/>
      <c r="Y7" s="422"/>
      <c r="Z7" s="422"/>
      <c r="AA7" s="422"/>
      <c r="AB7" s="422"/>
      <c r="AC7" s="422"/>
      <c r="AD7" s="422"/>
      <c r="AE7" s="422"/>
      <c r="AF7" s="423"/>
      <c r="AG7" s="272"/>
      <c r="AH7" s="273"/>
      <c r="AI7" s="273"/>
      <c r="AJ7" s="273"/>
      <c r="AK7" s="274"/>
      <c r="AL7" s="275"/>
      <c r="AV7" s="239"/>
      <c r="AW7" s="239"/>
      <c r="AX7" s="239"/>
      <c r="AY7" s="239"/>
      <c r="AZ7" s="239"/>
      <c r="BA7" s="239"/>
      <c r="BB7" s="239"/>
      <c r="BC7" s="239"/>
      <c r="BD7" s="239"/>
      <c r="BE7" s="239"/>
      <c r="BF7" s="239"/>
      <c r="BG7" s="239"/>
    </row>
    <row r="8" spans="1:59" ht="14.25" customHeight="1" thickBot="1" x14ac:dyDescent="0.25">
      <c r="A8" s="25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218"/>
      <c r="AL8" s="253"/>
      <c r="AV8" s="239"/>
      <c r="AW8" s="239"/>
      <c r="AX8" s="239"/>
      <c r="AY8" s="239"/>
      <c r="AZ8" s="239"/>
      <c r="BA8" s="239"/>
      <c r="BB8" s="239"/>
      <c r="BC8" s="239"/>
      <c r="BD8" s="239"/>
      <c r="BE8" s="239"/>
      <c r="BF8" s="239"/>
      <c r="BG8" s="239"/>
    </row>
    <row r="9" spans="1:59" ht="14.25" customHeight="1" thickBot="1" x14ac:dyDescent="0.25">
      <c r="A9" s="252"/>
      <c r="B9" s="11"/>
      <c r="C9" s="11"/>
      <c r="D9" s="11"/>
      <c r="E9" s="11"/>
      <c r="F9" s="6"/>
      <c r="G9" s="6"/>
      <c r="H9" s="6"/>
      <c r="I9" s="6"/>
      <c r="J9" s="6"/>
      <c r="K9" s="6"/>
      <c r="L9" s="6"/>
      <c r="M9" s="6"/>
      <c r="N9" s="11"/>
      <c r="O9" s="11"/>
      <c r="P9" s="11"/>
      <c r="Q9" s="11"/>
      <c r="R9" s="11"/>
      <c r="S9" s="11"/>
      <c r="T9" s="11"/>
      <c r="U9" s="6"/>
      <c r="V9" s="6"/>
      <c r="W9" s="11"/>
      <c r="AE9" s="375"/>
      <c r="AF9" s="376"/>
      <c r="AG9" s="47"/>
      <c r="AH9" s="47" t="s">
        <v>171</v>
      </c>
      <c r="AI9" s="47"/>
      <c r="AJ9" s="47"/>
      <c r="AK9" s="48"/>
      <c r="AL9" s="253"/>
      <c r="AV9" s="239"/>
      <c r="AW9" s="239"/>
      <c r="AX9" s="239"/>
      <c r="AY9" s="239"/>
      <c r="AZ9" s="239"/>
      <c r="BA9" s="239"/>
      <c r="BB9" s="239"/>
      <c r="BC9" s="239"/>
      <c r="BD9" s="239"/>
      <c r="BE9" s="239"/>
      <c r="BF9" s="239"/>
      <c r="BG9" s="239"/>
    </row>
    <row r="10" spans="1:59" ht="14.25" customHeight="1" x14ac:dyDescent="0.2">
      <c r="A10" s="252"/>
      <c r="B10" s="12"/>
      <c r="C10" s="12"/>
      <c r="D10" s="46" t="s">
        <v>191</v>
      </c>
      <c r="E10" s="12"/>
      <c r="F10" s="12"/>
      <c r="G10" s="12"/>
      <c r="H10" s="12"/>
      <c r="I10" s="12"/>
      <c r="J10" s="12"/>
      <c r="K10" s="12"/>
      <c r="L10" s="12"/>
      <c r="M10" s="12"/>
      <c r="N10" s="510"/>
      <c r="O10" s="510"/>
      <c r="P10" s="510"/>
      <c r="Q10" s="510"/>
      <c r="R10" s="510"/>
      <c r="S10" s="510"/>
      <c r="T10" s="155"/>
      <c r="U10" s="12"/>
      <c r="V10" s="11"/>
      <c r="W10" s="47"/>
      <c r="X10" s="47"/>
      <c r="Y10" s="47"/>
      <c r="Z10" s="47"/>
      <c r="AA10" s="47"/>
      <c r="AB10" s="47"/>
      <c r="AC10" s="393"/>
      <c r="AD10" s="394"/>
      <c r="AE10" s="394"/>
      <c r="AF10" s="394"/>
      <c r="AG10" s="394"/>
      <c r="AH10" s="394"/>
      <c r="AI10" s="394"/>
      <c r="AJ10" s="48"/>
      <c r="AK10" s="218"/>
      <c r="AL10" s="253"/>
    </row>
    <row r="11" spans="1:59" ht="14.25" customHeight="1" x14ac:dyDescent="0.25">
      <c r="A11" s="252"/>
      <c r="B11" s="12"/>
      <c r="C11" s="12"/>
      <c r="D11" s="12"/>
      <c r="E11" s="11"/>
      <c r="F11" s="49"/>
      <c r="G11" s="49"/>
      <c r="H11" s="49"/>
      <c r="I11" s="49"/>
      <c r="J11" s="49"/>
      <c r="K11" s="49"/>
      <c r="L11" s="50"/>
      <c r="M11" s="30"/>
      <c r="N11" s="156"/>
      <c r="O11" s="124"/>
      <c r="P11" s="124"/>
      <c r="Q11" s="124"/>
      <c r="R11" s="124"/>
      <c r="S11" s="124"/>
      <c r="T11" s="157"/>
      <c r="U11" s="49"/>
      <c r="V11" s="49"/>
      <c r="W11" s="49"/>
      <c r="X11" s="49"/>
      <c r="Y11" s="49"/>
      <c r="Z11" s="49"/>
      <c r="AA11" s="49"/>
      <c r="AB11" s="49"/>
      <c r="AC11" s="49"/>
      <c r="AD11" s="49"/>
      <c r="AE11" s="49"/>
      <c r="AF11" s="49"/>
      <c r="AG11" s="49"/>
      <c r="AH11" s="49"/>
      <c r="AI11" s="49"/>
      <c r="AJ11" s="12"/>
      <c r="AK11" s="12"/>
      <c r="AL11" s="253"/>
      <c r="AO11" s="25"/>
      <c r="AP11" s="25"/>
      <c r="AQ11" s="25"/>
      <c r="AR11" s="25"/>
      <c r="AS11" s="25"/>
      <c r="AT11" s="25"/>
      <c r="AU11" s="25"/>
      <c r="AV11" s="25"/>
      <c r="AW11" s="25"/>
      <c r="AX11" s="25"/>
      <c r="AY11" s="25"/>
      <c r="AZ11" s="25"/>
      <c r="BA11" s="25"/>
      <c r="BB11" s="25"/>
      <c r="BC11" s="25"/>
    </row>
    <row r="12" spans="1:59" ht="14.25" customHeight="1" x14ac:dyDescent="0.2">
      <c r="A12" s="252"/>
      <c r="B12" s="13"/>
      <c r="C12" s="13"/>
      <c r="D12" s="13"/>
      <c r="E12" s="538" t="s">
        <v>31</v>
      </c>
      <c r="F12" s="539"/>
      <c r="G12" s="539"/>
      <c r="H12" s="539"/>
      <c r="I12" s="539"/>
      <c r="J12" s="539"/>
      <c r="K12" s="540"/>
      <c r="L12" s="544" t="s">
        <v>12</v>
      </c>
      <c r="M12" s="545"/>
      <c r="N12" s="545"/>
      <c r="O12" s="546"/>
      <c r="P12" s="550" t="s">
        <v>13</v>
      </c>
      <c r="Q12" s="551"/>
      <c r="R12" s="551"/>
      <c r="S12" s="551"/>
      <c r="T12" s="551"/>
      <c r="U12" s="552"/>
      <c r="V12" s="504" t="s">
        <v>2</v>
      </c>
      <c r="W12" s="505"/>
      <c r="X12" s="505"/>
      <c r="Y12" s="506"/>
      <c r="Z12" s="51"/>
      <c r="AA12" s="504" t="s">
        <v>61</v>
      </c>
      <c r="AB12" s="505"/>
      <c r="AC12" s="506"/>
      <c r="AD12" s="52"/>
      <c r="AE12" s="504" t="s">
        <v>6</v>
      </c>
      <c r="AF12" s="505"/>
      <c r="AG12" s="505"/>
      <c r="AH12" s="505"/>
      <c r="AI12" s="506"/>
      <c r="AJ12" s="37"/>
      <c r="AK12" s="37"/>
      <c r="AL12" s="253"/>
    </row>
    <row r="13" spans="1:59" ht="14.25" customHeight="1" thickBot="1" x14ac:dyDescent="0.25">
      <c r="A13" s="252"/>
      <c r="B13" s="13"/>
      <c r="C13" s="13"/>
      <c r="D13" s="13"/>
      <c r="E13" s="541"/>
      <c r="F13" s="542"/>
      <c r="G13" s="542"/>
      <c r="H13" s="542"/>
      <c r="I13" s="542"/>
      <c r="J13" s="542"/>
      <c r="K13" s="543"/>
      <c r="L13" s="547"/>
      <c r="M13" s="548"/>
      <c r="N13" s="548"/>
      <c r="O13" s="549"/>
      <c r="P13" s="553"/>
      <c r="Q13" s="554"/>
      <c r="R13" s="554"/>
      <c r="S13" s="554"/>
      <c r="T13" s="554"/>
      <c r="U13" s="555"/>
      <c r="V13" s="507"/>
      <c r="W13" s="508"/>
      <c r="X13" s="508"/>
      <c r="Y13" s="509"/>
      <c r="Z13" s="53"/>
      <c r="AA13" s="507"/>
      <c r="AB13" s="508"/>
      <c r="AC13" s="509"/>
      <c r="AD13" s="53"/>
      <c r="AE13" s="511"/>
      <c r="AF13" s="512"/>
      <c r="AG13" s="512"/>
      <c r="AH13" s="512"/>
      <c r="AI13" s="513"/>
      <c r="AJ13" s="34"/>
      <c r="AK13" s="34"/>
      <c r="AL13" s="253"/>
    </row>
    <row r="14" spans="1:59" ht="14.25" customHeight="1" thickBot="1" x14ac:dyDescent="0.25">
      <c r="A14" s="252"/>
      <c r="B14" s="13"/>
      <c r="C14" s="13"/>
      <c r="D14" s="13"/>
      <c r="E14" s="492" t="s">
        <v>111</v>
      </c>
      <c r="F14" s="493"/>
      <c r="G14" s="493"/>
      <c r="H14" s="493"/>
      <c r="I14" s="493"/>
      <c r="J14" s="493"/>
      <c r="K14" s="494"/>
      <c r="L14" s="55" t="s">
        <v>9</v>
      </c>
      <c r="M14" s="56"/>
      <c r="N14" s="56"/>
      <c r="O14" s="57"/>
      <c r="P14" s="58" t="s">
        <v>14</v>
      </c>
      <c r="Q14" s="59"/>
      <c r="R14" s="59"/>
      <c r="S14" s="59"/>
      <c r="T14" s="8"/>
      <c r="U14" s="59"/>
      <c r="V14" s="448"/>
      <c r="W14" s="449"/>
      <c r="X14" s="449"/>
      <c r="Y14" s="450"/>
      <c r="Z14" s="368" t="s">
        <v>0</v>
      </c>
      <c r="AA14" s="451">
        <v>3.6</v>
      </c>
      <c r="AB14" s="452"/>
      <c r="AC14" s="453"/>
      <c r="AD14" s="61" t="s">
        <v>1</v>
      </c>
      <c r="AE14" s="454" t="str">
        <f>IF(V14*AA14=0," ",V14*AA14)</f>
        <v xml:space="preserve"> </v>
      </c>
      <c r="AF14" s="455"/>
      <c r="AG14" s="455"/>
      <c r="AH14" s="455"/>
      <c r="AI14" s="456"/>
      <c r="AJ14" s="34"/>
      <c r="AK14" s="34"/>
      <c r="AL14" s="253"/>
    </row>
    <row r="15" spans="1:59" ht="14.25" customHeight="1" thickBot="1" x14ac:dyDescent="0.25">
      <c r="A15" s="252"/>
      <c r="B15" s="62"/>
      <c r="C15" s="62"/>
      <c r="D15" s="62"/>
      <c r="E15" s="495"/>
      <c r="F15" s="496"/>
      <c r="G15" s="496"/>
      <c r="H15" s="496"/>
      <c r="I15" s="496"/>
      <c r="J15" s="496"/>
      <c r="K15" s="497"/>
      <c r="L15" s="64" t="s">
        <v>9</v>
      </c>
      <c r="M15" s="65"/>
      <c r="N15" s="14"/>
      <c r="O15" s="66"/>
      <c r="P15" s="64" t="s">
        <v>15</v>
      </c>
      <c r="Q15" s="14"/>
      <c r="R15" s="14"/>
      <c r="S15" s="14"/>
      <c r="T15" s="14"/>
      <c r="U15" s="14"/>
      <c r="V15" s="448"/>
      <c r="W15" s="460"/>
      <c r="X15" s="460"/>
      <c r="Y15" s="461"/>
      <c r="Z15" s="369" t="s">
        <v>0</v>
      </c>
      <c r="AA15" s="451">
        <v>8</v>
      </c>
      <c r="AB15" s="452"/>
      <c r="AC15" s="453"/>
      <c r="AD15" s="68" t="s">
        <v>1</v>
      </c>
      <c r="AE15" s="454" t="str">
        <f t="shared" ref="AE15:AE43" si="0">IF(V15*AA15=0," ",V15*AA15)</f>
        <v xml:space="preserve"> </v>
      </c>
      <c r="AF15" s="455"/>
      <c r="AG15" s="455"/>
      <c r="AH15" s="455"/>
      <c r="AI15" s="456"/>
      <c r="AJ15" s="39"/>
      <c r="AK15" s="39"/>
      <c r="AL15" s="253"/>
    </row>
    <row r="16" spans="1:59" ht="14.25" customHeight="1" thickBot="1" x14ac:dyDescent="0.25">
      <c r="A16" s="252"/>
      <c r="B16" s="62"/>
      <c r="C16" s="62"/>
      <c r="D16" s="62"/>
      <c r="E16" s="501" t="s">
        <v>113</v>
      </c>
      <c r="F16" s="502"/>
      <c r="G16" s="502"/>
      <c r="H16" s="502"/>
      <c r="I16" s="502"/>
      <c r="J16" s="502"/>
      <c r="K16" s="503"/>
      <c r="L16" s="64" t="s">
        <v>9</v>
      </c>
      <c r="M16" s="65"/>
      <c r="N16" s="14"/>
      <c r="O16" s="66"/>
      <c r="P16" s="64" t="s">
        <v>14</v>
      </c>
      <c r="Q16" s="14"/>
      <c r="R16" s="14"/>
      <c r="S16" s="14"/>
      <c r="T16" s="14"/>
      <c r="U16" s="14"/>
      <c r="V16" s="448"/>
      <c r="W16" s="449"/>
      <c r="X16" s="449"/>
      <c r="Y16" s="450"/>
      <c r="Z16" s="370" t="s">
        <v>53</v>
      </c>
      <c r="AA16" s="451">
        <v>2.6</v>
      </c>
      <c r="AB16" s="452"/>
      <c r="AC16" s="453"/>
      <c r="AD16" s="68" t="s">
        <v>1</v>
      </c>
      <c r="AE16" s="454" t="str">
        <f>IF(V16*AA16=0," ",V16*AA16)</f>
        <v xml:space="preserve"> </v>
      </c>
      <c r="AF16" s="455"/>
      <c r="AG16" s="455"/>
      <c r="AH16" s="455"/>
      <c r="AI16" s="456"/>
      <c r="AJ16" s="39"/>
      <c r="AK16" s="39"/>
      <c r="AL16" s="253"/>
    </row>
    <row r="17" spans="1:38" ht="14.25" customHeight="1" thickBot="1" x14ac:dyDescent="0.25">
      <c r="A17" s="252"/>
      <c r="B17" s="6"/>
      <c r="C17" s="6"/>
      <c r="D17" s="6"/>
      <c r="E17" s="498" t="s">
        <v>112</v>
      </c>
      <c r="F17" s="499"/>
      <c r="G17" s="499"/>
      <c r="H17" s="499"/>
      <c r="I17" s="499"/>
      <c r="J17" s="499"/>
      <c r="K17" s="500"/>
      <c r="L17" s="64" t="s">
        <v>9</v>
      </c>
      <c r="M17" s="14"/>
      <c r="N17" s="14"/>
      <c r="O17" s="67"/>
      <c r="P17" s="64" t="s">
        <v>16</v>
      </c>
      <c r="Q17" s="14"/>
      <c r="R17" s="14"/>
      <c r="S17" s="14"/>
      <c r="T17" s="14"/>
      <c r="U17" s="14"/>
      <c r="V17" s="448"/>
      <c r="W17" s="460"/>
      <c r="X17" s="460"/>
      <c r="Y17" s="461"/>
      <c r="Z17" s="369" t="s">
        <v>0</v>
      </c>
      <c r="AA17" s="451">
        <v>1.4</v>
      </c>
      <c r="AB17" s="452"/>
      <c r="AC17" s="453"/>
      <c r="AD17" s="68" t="s">
        <v>1</v>
      </c>
      <c r="AE17" s="454" t="str">
        <f t="shared" si="0"/>
        <v xml:space="preserve"> </v>
      </c>
      <c r="AF17" s="455"/>
      <c r="AG17" s="455"/>
      <c r="AH17" s="455"/>
      <c r="AI17" s="456"/>
      <c r="AJ17" s="39"/>
      <c r="AK17" s="39"/>
      <c r="AL17" s="253"/>
    </row>
    <row r="18" spans="1:38" ht="14.25" customHeight="1" thickBot="1" x14ac:dyDescent="0.25">
      <c r="A18" s="252"/>
      <c r="B18" s="6"/>
      <c r="C18" s="6"/>
      <c r="D18" s="6"/>
      <c r="E18" s="495"/>
      <c r="F18" s="496"/>
      <c r="G18" s="496"/>
      <c r="H18" s="496"/>
      <c r="I18" s="496"/>
      <c r="J18" s="496"/>
      <c r="K18" s="497"/>
      <c r="L18" s="64" t="s">
        <v>10</v>
      </c>
      <c r="M18" s="14"/>
      <c r="N18" s="14"/>
      <c r="O18" s="67"/>
      <c r="P18" s="64" t="s">
        <v>16</v>
      </c>
      <c r="Q18" s="14"/>
      <c r="R18" s="14"/>
      <c r="S18" s="14"/>
      <c r="T18" s="14"/>
      <c r="U18" s="14"/>
      <c r="V18" s="448"/>
      <c r="W18" s="449"/>
      <c r="X18" s="449"/>
      <c r="Y18" s="450"/>
      <c r="Z18" s="369" t="s">
        <v>0</v>
      </c>
      <c r="AA18" s="451">
        <v>4</v>
      </c>
      <c r="AB18" s="452"/>
      <c r="AC18" s="453"/>
      <c r="AD18" s="68" t="s">
        <v>1</v>
      </c>
      <c r="AE18" s="454" t="str">
        <f t="shared" si="0"/>
        <v xml:space="preserve"> </v>
      </c>
      <c r="AF18" s="455"/>
      <c r="AG18" s="455"/>
      <c r="AH18" s="455"/>
      <c r="AI18" s="456"/>
      <c r="AJ18" s="13"/>
      <c r="AK18" s="13"/>
      <c r="AL18" s="253"/>
    </row>
    <row r="19" spans="1:38" ht="14.25" customHeight="1" thickBot="1" x14ac:dyDescent="0.25">
      <c r="A19" s="252"/>
      <c r="B19" s="13"/>
      <c r="C19" s="13"/>
      <c r="D19" s="13"/>
      <c r="E19" s="76" t="s">
        <v>3</v>
      </c>
      <c r="F19" s="77"/>
      <c r="G19" s="19"/>
      <c r="H19" s="20"/>
      <c r="I19" s="14"/>
      <c r="J19" s="14"/>
      <c r="K19" s="67"/>
      <c r="L19" s="64" t="s">
        <v>9</v>
      </c>
      <c r="M19" s="14"/>
      <c r="N19" s="14"/>
      <c r="O19" s="67"/>
      <c r="P19" s="64" t="s">
        <v>16</v>
      </c>
      <c r="Q19" s="14"/>
      <c r="R19" s="14"/>
      <c r="S19" s="14"/>
      <c r="T19" s="14"/>
      <c r="U19" s="14"/>
      <c r="V19" s="448"/>
      <c r="W19" s="460"/>
      <c r="X19" s="460"/>
      <c r="Y19" s="461"/>
      <c r="Z19" s="369" t="s">
        <v>0</v>
      </c>
      <c r="AA19" s="451">
        <v>2</v>
      </c>
      <c r="AB19" s="452"/>
      <c r="AC19" s="453"/>
      <c r="AD19" s="68" t="s">
        <v>1</v>
      </c>
      <c r="AE19" s="454" t="str">
        <f t="shared" si="0"/>
        <v xml:space="preserve"> </v>
      </c>
      <c r="AF19" s="455"/>
      <c r="AG19" s="455"/>
      <c r="AH19" s="455"/>
      <c r="AI19" s="456"/>
      <c r="AJ19" s="13"/>
      <c r="AK19" s="13"/>
      <c r="AL19" s="253"/>
    </row>
    <row r="20" spans="1:38" ht="14.25" customHeight="1" thickBot="1" x14ac:dyDescent="0.25">
      <c r="A20" s="252"/>
      <c r="B20" s="13"/>
      <c r="C20" s="13"/>
      <c r="D20" s="13"/>
      <c r="E20" s="76" t="s">
        <v>4</v>
      </c>
      <c r="F20" s="77"/>
      <c r="G20" s="19"/>
      <c r="H20" s="20"/>
      <c r="I20" s="14"/>
      <c r="J20" s="14"/>
      <c r="K20" s="67"/>
      <c r="L20" s="64" t="s">
        <v>9</v>
      </c>
      <c r="M20" s="14"/>
      <c r="N20" s="14"/>
      <c r="O20" s="67"/>
      <c r="P20" s="64" t="s">
        <v>16</v>
      </c>
      <c r="Q20" s="14"/>
      <c r="R20" s="14"/>
      <c r="S20" s="14"/>
      <c r="T20" s="14"/>
      <c r="U20" s="14"/>
      <c r="V20" s="448"/>
      <c r="W20" s="449"/>
      <c r="X20" s="449"/>
      <c r="Y20" s="450"/>
      <c r="Z20" s="369" t="s">
        <v>0</v>
      </c>
      <c r="AA20" s="451">
        <v>3</v>
      </c>
      <c r="AB20" s="452"/>
      <c r="AC20" s="453"/>
      <c r="AD20" s="68" t="s">
        <v>1</v>
      </c>
      <c r="AE20" s="454" t="str">
        <f t="shared" si="0"/>
        <v xml:space="preserve"> </v>
      </c>
      <c r="AF20" s="455"/>
      <c r="AG20" s="455"/>
      <c r="AH20" s="455"/>
      <c r="AI20" s="456"/>
      <c r="AJ20" s="13"/>
      <c r="AK20" s="13"/>
      <c r="AL20" s="253"/>
    </row>
    <row r="21" spans="1:38" ht="14.25" customHeight="1" thickBot="1" x14ac:dyDescent="0.25">
      <c r="A21" s="252"/>
      <c r="B21" s="13"/>
      <c r="C21" s="13"/>
      <c r="D21" s="13"/>
      <c r="E21" s="78" t="s">
        <v>18</v>
      </c>
      <c r="F21" s="77"/>
      <c r="G21" s="19"/>
      <c r="H21" s="20"/>
      <c r="I21" s="14"/>
      <c r="J21" s="14"/>
      <c r="K21" s="67"/>
      <c r="L21" s="64" t="s">
        <v>9</v>
      </c>
      <c r="M21" s="14"/>
      <c r="N21" s="14"/>
      <c r="O21" s="67"/>
      <c r="P21" s="16" t="s">
        <v>17</v>
      </c>
      <c r="Q21" s="14"/>
      <c r="R21" s="14"/>
      <c r="S21" s="14"/>
      <c r="T21" s="14"/>
      <c r="U21" s="14"/>
      <c r="V21" s="448"/>
      <c r="W21" s="460"/>
      <c r="X21" s="460"/>
      <c r="Y21" s="461"/>
      <c r="Z21" s="369" t="s">
        <v>0</v>
      </c>
      <c r="AA21" s="451">
        <v>1.4</v>
      </c>
      <c r="AB21" s="452"/>
      <c r="AC21" s="453"/>
      <c r="AD21" s="68" t="s">
        <v>1</v>
      </c>
      <c r="AE21" s="454" t="str">
        <f t="shared" si="0"/>
        <v xml:space="preserve"> </v>
      </c>
      <c r="AF21" s="455"/>
      <c r="AG21" s="455"/>
      <c r="AH21" s="455"/>
      <c r="AI21" s="456"/>
      <c r="AJ21" s="13"/>
      <c r="AK21" s="13"/>
      <c r="AL21" s="253"/>
    </row>
    <row r="22" spans="1:38" ht="14.25" customHeight="1" thickBot="1" x14ac:dyDescent="0.25">
      <c r="A22" s="252"/>
      <c r="B22" s="13"/>
      <c r="C22" s="13"/>
      <c r="D22" s="13"/>
      <c r="E22" s="76" t="s">
        <v>5</v>
      </c>
      <c r="F22" s="77"/>
      <c r="G22" s="19"/>
      <c r="H22" s="20"/>
      <c r="I22" s="14"/>
      <c r="J22" s="14"/>
      <c r="K22" s="67"/>
      <c r="L22" s="16" t="s">
        <v>19</v>
      </c>
      <c r="M22" s="14"/>
      <c r="N22" s="14"/>
      <c r="O22" s="67"/>
      <c r="P22" s="16" t="s">
        <v>20</v>
      </c>
      <c r="Q22" s="14"/>
      <c r="R22" s="14"/>
      <c r="S22" s="14"/>
      <c r="T22" s="14"/>
      <c r="U22" s="14"/>
      <c r="V22" s="448"/>
      <c r="W22" s="449"/>
      <c r="X22" s="449"/>
      <c r="Y22" s="450"/>
      <c r="Z22" s="369" t="s">
        <v>0</v>
      </c>
      <c r="AA22" s="451">
        <v>0.25</v>
      </c>
      <c r="AB22" s="452"/>
      <c r="AC22" s="453"/>
      <c r="AD22" s="68" t="s">
        <v>1</v>
      </c>
      <c r="AE22" s="454" t="str">
        <f t="shared" si="0"/>
        <v xml:space="preserve"> </v>
      </c>
      <c r="AF22" s="455"/>
      <c r="AG22" s="455"/>
      <c r="AH22" s="455"/>
      <c r="AI22" s="456"/>
      <c r="AJ22" s="13"/>
      <c r="AK22" s="13"/>
      <c r="AL22" s="253"/>
    </row>
    <row r="23" spans="1:38" ht="14.25" customHeight="1" thickBot="1" x14ac:dyDescent="0.25">
      <c r="A23" s="252"/>
      <c r="B23" s="13"/>
      <c r="C23" s="13"/>
      <c r="D23" s="13"/>
      <c r="E23" s="69" t="s">
        <v>21</v>
      </c>
      <c r="F23" s="79"/>
      <c r="G23" s="80"/>
      <c r="H23" s="81"/>
      <c r="I23" s="81"/>
      <c r="J23" s="81"/>
      <c r="K23" s="82"/>
      <c r="L23" s="16" t="s">
        <v>9</v>
      </c>
      <c r="M23" s="83"/>
      <c r="N23" s="83"/>
      <c r="O23" s="84"/>
      <c r="P23" s="64" t="s">
        <v>16</v>
      </c>
      <c r="Q23" s="83"/>
      <c r="R23" s="83"/>
      <c r="S23" s="83"/>
      <c r="T23" s="83"/>
      <c r="U23" s="83"/>
      <c r="V23" s="448"/>
      <c r="W23" s="460"/>
      <c r="X23" s="460"/>
      <c r="Y23" s="461"/>
      <c r="Z23" s="369" t="s">
        <v>0</v>
      </c>
      <c r="AA23" s="451">
        <v>1.4</v>
      </c>
      <c r="AB23" s="452"/>
      <c r="AC23" s="453"/>
      <c r="AD23" s="68" t="s">
        <v>1</v>
      </c>
      <c r="AE23" s="454" t="str">
        <f t="shared" si="0"/>
        <v xml:space="preserve"> </v>
      </c>
      <c r="AF23" s="455"/>
      <c r="AG23" s="455"/>
      <c r="AH23" s="455"/>
      <c r="AI23" s="456"/>
      <c r="AJ23" s="13"/>
      <c r="AK23" s="13"/>
      <c r="AL23" s="253"/>
    </row>
    <row r="24" spans="1:38" ht="14.25" customHeight="1" thickBot="1" x14ac:dyDescent="0.25">
      <c r="A24" s="252"/>
      <c r="B24" s="13"/>
      <c r="C24" s="13"/>
      <c r="D24" s="13"/>
      <c r="E24" s="63"/>
      <c r="F24" s="73"/>
      <c r="G24" s="85"/>
      <c r="H24" s="86"/>
      <c r="I24" s="86"/>
      <c r="J24" s="86"/>
      <c r="K24" s="87"/>
      <c r="L24" s="64" t="s">
        <v>11</v>
      </c>
      <c r="M24" s="83"/>
      <c r="N24" s="83"/>
      <c r="O24" s="84"/>
      <c r="P24" s="64" t="s">
        <v>16</v>
      </c>
      <c r="Q24" s="83"/>
      <c r="R24" s="83"/>
      <c r="S24" s="83"/>
      <c r="T24" s="83"/>
      <c r="U24" s="83"/>
      <c r="V24" s="448"/>
      <c r="W24" s="449"/>
      <c r="X24" s="449"/>
      <c r="Y24" s="450"/>
      <c r="Z24" s="369" t="s">
        <v>0</v>
      </c>
      <c r="AA24" s="451">
        <v>3</v>
      </c>
      <c r="AB24" s="452"/>
      <c r="AC24" s="453"/>
      <c r="AD24" s="68" t="s">
        <v>1</v>
      </c>
      <c r="AE24" s="454" t="str">
        <f t="shared" si="0"/>
        <v xml:space="preserve"> </v>
      </c>
      <c r="AF24" s="455"/>
      <c r="AG24" s="455"/>
      <c r="AH24" s="455"/>
      <c r="AI24" s="456"/>
      <c r="AJ24" s="13"/>
      <c r="AK24" s="13"/>
      <c r="AL24" s="253"/>
    </row>
    <row r="25" spans="1:38" ht="14.25" customHeight="1" thickBot="1" x14ac:dyDescent="0.25">
      <c r="A25" s="252"/>
      <c r="B25" s="13"/>
      <c r="C25" s="13"/>
      <c r="D25" s="13"/>
      <c r="E25" s="76" t="s">
        <v>166</v>
      </c>
      <c r="F25" s="77"/>
      <c r="G25" s="15"/>
      <c r="H25" s="88"/>
      <c r="I25" s="15"/>
      <c r="J25" s="15"/>
      <c r="K25" s="89"/>
      <c r="L25" s="16" t="s">
        <v>9</v>
      </c>
      <c r="M25" s="15"/>
      <c r="N25" s="15"/>
      <c r="O25" s="89"/>
      <c r="P25" s="64" t="s">
        <v>16</v>
      </c>
      <c r="Q25" s="15"/>
      <c r="R25" s="15"/>
      <c r="S25" s="15"/>
      <c r="T25" s="15"/>
      <c r="U25" s="15"/>
      <c r="V25" s="448"/>
      <c r="W25" s="460"/>
      <c r="X25" s="460"/>
      <c r="Y25" s="461"/>
      <c r="Z25" s="369" t="s">
        <v>0</v>
      </c>
      <c r="AA25" s="451">
        <v>1.4</v>
      </c>
      <c r="AB25" s="452"/>
      <c r="AC25" s="453"/>
      <c r="AD25" s="68" t="s">
        <v>1</v>
      </c>
      <c r="AE25" s="454" t="str">
        <f t="shared" si="0"/>
        <v xml:space="preserve"> </v>
      </c>
      <c r="AF25" s="455"/>
      <c r="AG25" s="455"/>
      <c r="AH25" s="455"/>
      <c r="AI25" s="456"/>
      <c r="AJ25" s="13"/>
      <c r="AK25" s="13"/>
      <c r="AL25" s="253"/>
    </row>
    <row r="26" spans="1:38" ht="14.25" customHeight="1" thickBot="1" x14ac:dyDescent="0.25">
      <c r="A26" s="252"/>
      <c r="B26" s="13"/>
      <c r="C26" s="13"/>
      <c r="D26" s="13"/>
      <c r="E26" s="90" t="s">
        <v>22</v>
      </c>
      <c r="F26" s="79"/>
      <c r="G26" s="91"/>
      <c r="H26" s="92"/>
      <c r="I26" s="70"/>
      <c r="J26" s="70"/>
      <c r="K26" s="93"/>
      <c r="L26" s="64" t="s">
        <v>9</v>
      </c>
      <c r="M26" s="15"/>
      <c r="N26" s="15"/>
      <c r="O26" s="89"/>
      <c r="P26" s="64" t="s">
        <v>16</v>
      </c>
      <c r="Q26" s="15"/>
      <c r="R26" s="15"/>
      <c r="S26" s="15"/>
      <c r="T26" s="15"/>
      <c r="U26" s="15"/>
      <c r="V26" s="448"/>
      <c r="W26" s="449"/>
      <c r="X26" s="449"/>
      <c r="Y26" s="450"/>
      <c r="Z26" s="369" t="s">
        <v>0</v>
      </c>
      <c r="AA26" s="451">
        <v>0.7</v>
      </c>
      <c r="AB26" s="452"/>
      <c r="AC26" s="453"/>
      <c r="AD26" s="68" t="s">
        <v>1</v>
      </c>
      <c r="AE26" s="454" t="str">
        <f t="shared" si="0"/>
        <v xml:space="preserve"> </v>
      </c>
      <c r="AF26" s="455"/>
      <c r="AG26" s="455"/>
      <c r="AH26" s="455"/>
      <c r="AI26" s="456"/>
      <c r="AJ26" s="13"/>
      <c r="AK26" s="13"/>
      <c r="AL26" s="253"/>
    </row>
    <row r="27" spans="1:38" ht="14.25" customHeight="1" thickBot="1" x14ac:dyDescent="0.25">
      <c r="A27" s="252"/>
      <c r="B27" s="13"/>
      <c r="C27" s="13"/>
      <c r="D27" s="13"/>
      <c r="E27" s="94"/>
      <c r="F27" s="73"/>
      <c r="G27" s="95"/>
      <c r="H27" s="96"/>
      <c r="I27" s="95"/>
      <c r="J27" s="95"/>
      <c r="K27" s="97"/>
      <c r="L27" s="64" t="s">
        <v>10</v>
      </c>
      <c r="M27" s="15"/>
      <c r="N27" s="15"/>
      <c r="O27" s="89"/>
      <c r="P27" s="64" t="s">
        <v>16</v>
      </c>
      <c r="Q27" s="15"/>
      <c r="R27" s="15"/>
      <c r="S27" s="15"/>
      <c r="T27" s="15"/>
      <c r="U27" s="15"/>
      <c r="V27" s="448"/>
      <c r="W27" s="460"/>
      <c r="X27" s="460"/>
      <c r="Y27" s="461"/>
      <c r="Z27" s="369" t="s">
        <v>0</v>
      </c>
      <c r="AA27" s="451">
        <v>2</v>
      </c>
      <c r="AB27" s="452"/>
      <c r="AC27" s="453"/>
      <c r="AD27" s="68" t="s">
        <v>1</v>
      </c>
      <c r="AE27" s="454" t="str">
        <f t="shared" si="0"/>
        <v xml:space="preserve"> </v>
      </c>
      <c r="AF27" s="455"/>
      <c r="AG27" s="455"/>
      <c r="AH27" s="455"/>
      <c r="AI27" s="456"/>
      <c r="AJ27" s="13"/>
      <c r="AK27" s="13"/>
      <c r="AL27" s="253"/>
    </row>
    <row r="28" spans="1:38" ht="14.25" customHeight="1" thickBot="1" x14ac:dyDescent="0.25">
      <c r="A28" s="252"/>
      <c r="B28" s="13"/>
      <c r="C28" s="13"/>
      <c r="D28" s="13"/>
      <c r="E28" s="78" t="s">
        <v>23</v>
      </c>
      <c r="F28" s="77"/>
      <c r="G28" s="19"/>
      <c r="H28" s="20"/>
      <c r="I28" s="15"/>
      <c r="J28" s="15"/>
      <c r="K28" s="89"/>
      <c r="L28" s="64" t="s">
        <v>10</v>
      </c>
      <c r="M28" s="15"/>
      <c r="N28" s="15"/>
      <c r="O28" s="89"/>
      <c r="P28" s="64" t="s">
        <v>16</v>
      </c>
      <c r="Q28" s="15"/>
      <c r="R28" s="15"/>
      <c r="S28" s="15"/>
      <c r="T28" s="15"/>
      <c r="U28" s="15"/>
      <c r="V28" s="448"/>
      <c r="W28" s="449"/>
      <c r="X28" s="449"/>
      <c r="Y28" s="450"/>
      <c r="Z28" s="369" t="s">
        <v>0</v>
      </c>
      <c r="AA28" s="451">
        <v>3</v>
      </c>
      <c r="AB28" s="452"/>
      <c r="AC28" s="453"/>
      <c r="AD28" s="68" t="s">
        <v>1</v>
      </c>
      <c r="AE28" s="454" t="str">
        <f t="shared" si="0"/>
        <v xml:space="preserve"> </v>
      </c>
      <c r="AF28" s="455"/>
      <c r="AG28" s="455"/>
      <c r="AH28" s="455"/>
      <c r="AI28" s="456"/>
      <c r="AJ28" s="13"/>
      <c r="AK28" s="13"/>
      <c r="AL28" s="253"/>
    </row>
    <row r="29" spans="1:38" ht="14.25" customHeight="1" thickBot="1" x14ac:dyDescent="0.25">
      <c r="A29" s="252"/>
      <c r="B29" s="13"/>
      <c r="C29" s="13"/>
      <c r="D29" s="13"/>
      <c r="E29" s="90" t="s">
        <v>25</v>
      </c>
      <c r="F29" s="79"/>
      <c r="G29" s="71"/>
      <c r="H29" s="98"/>
      <c r="I29" s="71"/>
      <c r="J29" s="71"/>
      <c r="K29" s="72"/>
      <c r="L29" s="16" t="s">
        <v>9</v>
      </c>
      <c r="M29" s="14"/>
      <c r="N29" s="14"/>
      <c r="O29" s="67"/>
      <c r="P29" s="16" t="s">
        <v>24</v>
      </c>
      <c r="Q29" s="14"/>
      <c r="R29" s="14"/>
      <c r="S29" s="14"/>
      <c r="T29" s="14"/>
      <c r="U29" s="14"/>
      <c r="V29" s="448"/>
      <c r="W29" s="460"/>
      <c r="X29" s="460"/>
      <c r="Y29" s="461"/>
      <c r="Z29" s="369" t="s">
        <v>0</v>
      </c>
      <c r="AA29" s="451">
        <v>1.4</v>
      </c>
      <c r="AB29" s="452"/>
      <c r="AC29" s="453"/>
      <c r="AD29" s="68" t="s">
        <v>1</v>
      </c>
      <c r="AE29" s="454" t="str">
        <f t="shared" si="0"/>
        <v xml:space="preserve"> </v>
      </c>
      <c r="AF29" s="455"/>
      <c r="AG29" s="455"/>
      <c r="AH29" s="455"/>
      <c r="AI29" s="456"/>
      <c r="AJ29" s="13"/>
      <c r="AK29" s="13"/>
      <c r="AL29" s="253"/>
    </row>
    <row r="30" spans="1:38" ht="14.25" customHeight="1" thickBot="1" x14ac:dyDescent="0.25">
      <c r="A30" s="252"/>
      <c r="B30" s="13"/>
      <c r="C30" s="13"/>
      <c r="D30" s="13"/>
      <c r="E30" s="94"/>
      <c r="F30" s="73"/>
      <c r="G30" s="74"/>
      <c r="H30" s="75"/>
      <c r="I30" s="59"/>
      <c r="J30" s="59"/>
      <c r="K30" s="60"/>
      <c r="L30" s="64" t="s">
        <v>10</v>
      </c>
      <c r="M30" s="14"/>
      <c r="N30" s="14"/>
      <c r="O30" s="67"/>
      <c r="P30" s="16" t="s">
        <v>24</v>
      </c>
      <c r="Q30" s="14"/>
      <c r="R30" s="14"/>
      <c r="S30" s="14"/>
      <c r="T30" s="14"/>
      <c r="U30" s="14"/>
      <c r="V30" s="448"/>
      <c r="W30" s="449"/>
      <c r="X30" s="449"/>
      <c r="Y30" s="450"/>
      <c r="Z30" s="369" t="s">
        <v>0</v>
      </c>
      <c r="AA30" s="451">
        <v>3</v>
      </c>
      <c r="AB30" s="452"/>
      <c r="AC30" s="453"/>
      <c r="AD30" s="68" t="s">
        <v>1</v>
      </c>
      <c r="AE30" s="454" t="str">
        <f t="shared" si="0"/>
        <v xml:space="preserve"> </v>
      </c>
      <c r="AF30" s="455"/>
      <c r="AG30" s="455"/>
      <c r="AH30" s="455"/>
      <c r="AI30" s="456"/>
      <c r="AJ30" s="13"/>
      <c r="AK30" s="13"/>
      <c r="AL30" s="253"/>
    </row>
    <row r="31" spans="1:38" ht="14.25" customHeight="1" thickBot="1" x14ac:dyDescent="0.25">
      <c r="A31" s="252"/>
      <c r="B31" s="13"/>
      <c r="C31" s="13"/>
      <c r="D31" s="13"/>
      <c r="E31" s="99" t="s">
        <v>114</v>
      </c>
      <c r="F31" s="79"/>
      <c r="G31" s="80"/>
      <c r="H31" s="81"/>
      <c r="I31" s="81"/>
      <c r="J31" s="81"/>
      <c r="K31" s="82"/>
      <c r="L31" s="64" t="s">
        <v>10</v>
      </c>
      <c r="M31" s="83"/>
      <c r="N31" s="83"/>
      <c r="O31" s="84"/>
      <c r="P31" s="64" t="s">
        <v>26</v>
      </c>
      <c r="Q31" s="83"/>
      <c r="R31" s="83"/>
      <c r="S31" s="83"/>
      <c r="T31" s="83"/>
      <c r="U31" s="83"/>
      <c r="V31" s="448"/>
      <c r="W31" s="460"/>
      <c r="X31" s="460"/>
      <c r="Y31" s="461"/>
      <c r="Z31" s="369" t="s">
        <v>0</v>
      </c>
      <c r="AA31" s="451">
        <v>10</v>
      </c>
      <c r="AB31" s="452"/>
      <c r="AC31" s="453"/>
      <c r="AD31" s="68" t="s">
        <v>1</v>
      </c>
      <c r="AE31" s="454" t="str">
        <f t="shared" si="0"/>
        <v xml:space="preserve"> </v>
      </c>
      <c r="AF31" s="455"/>
      <c r="AG31" s="455"/>
      <c r="AH31" s="455"/>
      <c r="AI31" s="456"/>
      <c r="AJ31" s="13"/>
      <c r="AK31" s="13"/>
      <c r="AL31" s="253"/>
    </row>
    <row r="32" spans="1:38" ht="14.25" customHeight="1" thickBot="1" x14ac:dyDescent="0.25">
      <c r="A32" s="252"/>
      <c r="B32" s="13"/>
      <c r="C32" s="13"/>
      <c r="D32" s="13"/>
      <c r="E32" s="54"/>
      <c r="F32" s="100"/>
      <c r="G32" s="21"/>
      <c r="H32" s="23"/>
      <c r="I32" s="23"/>
      <c r="J32" s="23"/>
      <c r="K32" s="101"/>
      <c r="L32" s="64" t="s">
        <v>10</v>
      </c>
      <c r="M32" s="83"/>
      <c r="N32" s="83"/>
      <c r="O32" s="84"/>
      <c r="P32" s="64" t="s">
        <v>27</v>
      </c>
      <c r="Q32" s="83"/>
      <c r="R32" s="83"/>
      <c r="S32" s="83"/>
      <c r="T32" s="83"/>
      <c r="U32" s="83"/>
      <c r="V32" s="448"/>
      <c r="W32" s="449"/>
      <c r="X32" s="449"/>
      <c r="Y32" s="450"/>
      <c r="Z32" s="369" t="s">
        <v>0</v>
      </c>
      <c r="AA32" s="451">
        <v>5</v>
      </c>
      <c r="AB32" s="452"/>
      <c r="AC32" s="453"/>
      <c r="AD32" s="68" t="s">
        <v>1</v>
      </c>
      <c r="AE32" s="454" t="str">
        <f t="shared" si="0"/>
        <v xml:space="preserve"> </v>
      </c>
      <c r="AF32" s="455"/>
      <c r="AG32" s="455"/>
      <c r="AH32" s="455"/>
      <c r="AI32" s="456"/>
      <c r="AJ32" s="13"/>
      <c r="AK32" s="13"/>
      <c r="AL32" s="253"/>
    </row>
    <row r="33" spans="1:41" ht="14.25" customHeight="1" thickBot="1" x14ac:dyDescent="0.25">
      <c r="A33" s="252"/>
      <c r="B33" s="13"/>
      <c r="C33" s="13"/>
      <c r="D33" s="13"/>
      <c r="E33" s="63"/>
      <c r="F33" s="73"/>
      <c r="G33" s="59"/>
      <c r="H33" s="96"/>
      <c r="I33" s="59"/>
      <c r="J33" s="59"/>
      <c r="K33" s="60"/>
      <c r="L33" s="64" t="s">
        <v>10</v>
      </c>
      <c r="M33" s="14"/>
      <c r="N33" s="14"/>
      <c r="O33" s="67"/>
      <c r="P33" s="16" t="s">
        <v>14</v>
      </c>
      <c r="Q33" s="14"/>
      <c r="R33" s="14"/>
      <c r="S33" s="14"/>
      <c r="T33" s="14"/>
      <c r="U33" s="14"/>
      <c r="V33" s="448"/>
      <c r="W33" s="460"/>
      <c r="X33" s="460"/>
      <c r="Y33" s="461"/>
      <c r="Z33" s="369" t="s">
        <v>0</v>
      </c>
      <c r="AA33" s="451">
        <v>3</v>
      </c>
      <c r="AB33" s="452"/>
      <c r="AC33" s="453"/>
      <c r="AD33" s="68" t="s">
        <v>1</v>
      </c>
      <c r="AE33" s="454" t="str">
        <f t="shared" si="0"/>
        <v xml:space="preserve"> </v>
      </c>
      <c r="AF33" s="455"/>
      <c r="AG33" s="455"/>
      <c r="AH33" s="455"/>
      <c r="AI33" s="456"/>
      <c r="AJ33" s="13"/>
      <c r="AK33" s="13"/>
      <c r="AL33" s="253"/>
    </row>
    <row r="34" spans="1:41" ht="14.25" customHeight="1" thickBot="1" x14ac:dyDescent="0.25">
      <c r="A34" s="252"/>
      <c r="B34" s="13"/>
      <c r="C34" s="13"/>
      <c r="D34" s="13"/>
      <c r="E34" s="76" t="s">
        <v>28</v>
      </c>
      <c r="F34" s="14"/>
      <c r="G34" s="14"/>
      <c r="H34" s="14"/>
      <c r="I34" s="14"/>
      <c r="J34" s="14"/>
      <c r="K34" s="67"/>
      <c r="L34" s="64" t="s">
        <v>9</v>
      </c>
      <c r="M34" s="14"/>
      <c r="N34" s="14"/>
      <c r="O34" s="67"/>
      <c r="P34" s="16" t="s">
        <v>17</v>
      </c>
      <c r="Q34" s="14"/>
      <c r="R34" s="14"/>
      <c r="S34" s="14"/>
      <c r="T34" s="14"/>
      <c r="U34" s="14"/>
      <c r="V34" s="448"/>
      <c r="W34" s="449"/>
      <c r="X34" s="449"/>
      <c r="Y34" s="450"/>
      <c r="Z34" s="369" t="s">
        <v>0</v>
      </c>
      <c r="AA34" s="451">
        <v>1.4</v>
      </c>
      <c r="AB34" s="452"/>
      <c r="AC34" s="453"/>
      <c r="AD34" s="68" t="s">
        <v>1</v>
      </c>
      <c r="AE34" s="454" t="str">
        <f t="shared" si="0"/>
        <v xml:space="preserve"> </v>
      </c>
      <c r="AF34" s="455"/>
      <c r="AG34" s="455"/>
      <c r="AH34" s="455"/>
      <c r="AI34" s="456"/>
      <c r="AJ34" s="13"/>
      <c r="AK34" s="13"/>
      <c r="AL34" s="253"/>
    </row>
    <row r="35" spans="1:41" ht="14.25" customHeight="1" thickBot="1" x14ac:dyDescent="0.25">
      <c r="A35" s="252"/>
      <c r="B35" s="7"/>
      <c r="C35" s="7"/>
      <c r="D35" s="7"/>
      <c r="E35" s="76" t="s">
        <v>28</v>
      </c>
      <c r="F35" s="11"/>
      <c r="G35" s="11"/>
      <c r="H35" s="11"/>
      <c r="I35" s="11"/>
      <c r="J35" s="11"/>
      <c r="K35" s="11"/>
      <c r="L35" s="64" t="s">
        <v>10</v>
      </c>
      <c r="M35" s="11"/>
      <c r="N35" s="11"/>
      <c r="O35" s="11"/>
      <c r="P35" s="16" t="s">
        <v>17</v>
      </c>
      <c r="Q35" s="11"/>
      <c r="R35" s="11"/>
      <c r="S35" s="11"/>
      <c r="T35" s="11"/>
      <c r="U35" s="11"/>
      <c r="V35" s="448"/>
      <c r="W35" s="460"/>
      <c r="X35" s="460"/>
      <c r="Y35" s="461"/>
      <c r="Z35" s="370" t="s">
        <v>53</v>
      </c>
      <c r="AA35" s="451">
        <v>3</v>
      </c>
      <c r="AB35" s="452"/>
      <c r="AC35" s="453"/>
      <c r="AD35" s="219" t="s">
        <v>1</v>
      </c>
      <c r="AE35" s="454" t="str">
        <f t="shared" si="0"/>
        <v xml:space="preserve"> </v>
      </c>
      <c r="AF35" s="455"/>
      <c r="AG35" s="455"/>
      <c r="AH35" s="455"/>
      <c r="AI35" s="456"/>
      <c r="AJ35" s="7"/>
      <c r="AK35" s="7"/>
      <c r="AL35" s="253"/>
    </row>
    <row r="36" spans="1:41" ht="14.25" customHeight="1" thickBot="1" x14ac:dyDescent="0.25">
      <c r="A36" s="252"/>
      <c r="B36" s="9"/>
      <c r="C36" s="9"/>
      <c r="D36" s="9"/>
      <c r="E36" s="76" t="s">
        <v>29</v>
      </c>
      <c r="F36" s="102"/>
      <c r="G36" s="102"/>
      <c r="H36" s="102"/>
      <c r="I36" s="102"/>
      <c r="J36" s="102"/>
      <c r="K36" s="103"/>
      <c r="L36" s="64" t="s">
        <v>10</v>
      </c>
      <c r="M36" s="102"/>
      <c r="N36" s="102"/>
      <c r="O36" s="103"/>
      <c r="P36" s="16" t="s">
        <v>17</v>
      </c>
      <c r="Q36" s="102"/>
      <c r="R36" s="102"/>
      <c r="S36" s="102"/>
      <c r="T36" s="102"/>
      <c r="U36" s="102"/>
      <c r="V36" s="448"/>
      <c r="W36" s="449"/>
      <c r="X36" s="449"/>
      <c r="Y36" s="450"/>
      <c r="Z36" s="369" t="s">
        <v>0</v>
      </c>
      <c r="AA36" s="451">
        <v>4</v>
      </c>
      <c r="AB36" s="452"/>
      <c r="AC36" s="453"/>
      <c r="AD36" s="68" t="s">
        <v>1</v>
      </c>
      <c r="AE36" s="454" t="str">
        <f t="shared" si="0"/>
        <v xml:space="preserve"> </v>
      </c>
      <c r="AF36" s="455"/>
      <c r="AG36" s="455"/>
      <c r="AH36" s="455"/>
      <c r="AI36" s="456"/>
      <c r="AJ36" s="9"/>
      <c r="AK36" s="9"/>
      <c r="AL36" s="253"/>
    </row>
    <row r="37" spans="1:41" ht="14.25" customHeight="1" thickBot="1" x14ac:dyDescent="0.25">
      <c r="A37" s="252"/>
      <c r="B37" s="9"/>
      <c r="C37" s="9"/>
      <c r="D37" s="9"/>
      <c r="E37" s="465" t="s">
        <v>160</v>
      </c>
      <c r="F37" s="466"/>
      <c r="G37" s="466"/>
      <c r="H37" s="466"/>
      <c r="I37" s="466"/>
      <c r="J37" s="466"/>
      <c r="K37" s="467"/>
      <c r="L37" s="64" t="s">
        <v>9</v>
      </c>
      <c r="M37" s="105"/>
      <c r="N37" s="105"/>
      <c r="O37" s="106"/>
      <c r="P37" s="16" t="s">
        <v>14</v>
      </c>
      <c r="Q37" s="105"/>
      <c r="R37" s="105"/>
      <c r="S37" s="105"/>
      <c r="T37" s="105"/>
      <c r="U37" s="105"/>
      <c r="V37" s="448"/>
      <c r="W37" s="449"/>
      <c r="X37" s="449"/>
      <c r="Y37" s="450"/>
      <c r="Z37" s="369" t="s">
        <v>0</v>
      </c>
      <c r="AA37" s="451">
        <v>2.2000000000000002</v>
      </c>
      <c r="AB37" s="452"/>
      <c r="AC37" s="453"/>
      <c r="AD37" s="68" t="s">
        <v>1</v>
      </c>
      <c r="AE37" s="454" t="str">
        <f>IF(V37*AA37=0," ",V37*AA37)</f>
        <v xml:space="preserve"> </v>
      </c>
      <c r="AF37" s="455"/>
      <c r="AG37" s="455"/>
      <c r="AH37" s="455"/>
      <c r="AI37" s="456"/>
      <c r="AJ37" s="9"/>
      <c r="AK37" s="9"/>
      <c r="AL37" s="253"/>
    </row>
    <row r="38" spans="1:41" ht="14.25" customHeight="1" thickBot="1" x14ac:dyDescent="0.25">
      <c r="A38" s="252"/>
      <c r="B38" s="9"/>
      <c r="C38" s="9"/>
      <c r="D38" s="9"/>
      <c r="E38" s="468"/>
      <c r="F38" s="469"/>
      <c r="G38" s="469"/>
      <c r="H38" s="469"/>
      <c r="I38" s="469"/>
      <c r="J38" s="469"/>
      <c r="K38" s="470"/>
      <c r="L38" s="64" t="s">
        <v>9</v>
      </c>
      <c r="M38" s="105"/>
      <c r="N38" s="105"/>
      <c r="O38" s="106"/>
      <c r="P38" s="64" t="s">
        <v>15</v>
      </c>
      <c r="Q38" s="105"/>
      <c r="R38" s="105"/>
      <c r="S38" s="105"/>
      <c r="T38" s="105"/>
      <c r="U38" s="105"/>
      <c r="V38" s="448"/>
      <c r="W38" s="460"/>
      <c r="X38" s="460"/>
      <c r="Y38" s="461"/>
      <c r="Z38" s="369" t="s">
        <v>0</v>
      </c>
      <c r="AA38" s="451">
        <v>6</v>
      </c>
      <c r="AB38" s="452"/>
      <c r="AC38" s="453"/>
      <c r="AD38" s="68" t="s">
        <v>1</v>
      </c>
      <c r="AE38" s="454" t="str">
        <f>IF(V38*AA38=0," ",V38*AA38)</f>
        <v xml:space="preserve"> </v>
      </c>
      <c r="AF38" s="455"/>
      <c r="AG38" s="455"/>
      <c r="AH38" s="455"/>
      <c r="AI38" s="456"/>
      <c r="AJ38" s="9"/>
      <c r="AK38" s="9"/>
      <c r="AL38" s="253"/>
    </row>
    <row r="39" spans="1:41" ht="14.25" customHeight="1" thickBot="1" x14ac:dyDescent="0.25">
      <c r="A39" s="252"/>
      <c r="B39" s="9"/>
      <c r="C39" s="9"/>
      <c r="D39" s="9"/>
      <c r="E39" s="468"/>
      <c r="F39" s="469"/>
      <c r="G39" s="469"/>
      <c r="H39" s="469"/>
      <c r="I39" s="469"/>
      <c r="J39" s="469"/>
      <c r="K39" s="470"/>
      <c r="L39" s="99" t="s">
        <v>9</v>
      </c>
      <c r="M39" s="107"/>
      <c r="N39" s="107"/>
      <c r="O39" s="108"/>
      <c r="P39" s="16" t="s">
        <v>68</v>
      </c>
      <c r="Q39" s="107"/>
      <c r="R39" s="107"/>
      <c r="S39" s="107"/>
      <c r="T39" s="107"/>
      <c r="U39" s="107"/>
      <c r="V39" s="448"/>
      <c r="W39" s="460"/>
      <c r="X39" s="460"/>
      <c r="Y39" s="461"/>
      <c r="Z39" s="369" t="s">
        <v>0</v>
      </c>
      <c r="AA39" s="451">
        <v>2</v>
      </c>
      <c r="AB39" s="452"/>
      <c r="AC39" s="453"/>
      <c r="AD39" s="68" t="s">
        <v>1</v>
      </c>
      <c r="AE39" s="454" t="str">
        <f>IF(V39*AA39=0," ",V39*AA39)</f>
        <v xml:space="preserve"> </v>
      </c>
      <c r="AF39" s="455"/>
      <c r="AG39" s="455"/>
      <c r="AH39" s="455"/>
      <c r="AI39" s="456"/>
      <c r="AJ39" s="9"/>
      <c r="AK39" s="9"/>
      <c r="AL39" s="253"/>
    </row>
    <row r="40" spans="1:41" ht="14.25" customHeight="1" thickBot="1" x14ac:dyDescent="0.25">
      <c r="A40" s="252"/>
      <c r="B40" s="9"/>
      <c r="C40" s="9"/>
      <c r="D40" s="9"/>
      <c r="E40" s="468"/>
      <c r="F40" s="469"/>
      <c r="G40" s="469"/>
      <c r="H40" s="469"/>
      <c r="I40" s="469"/>
      <c r="J40" s="469"/>
      <c r="K40" s="470"/>
      <c r="L40" s="64" t="s">
        <v>10</v>
      </c>
      <c r="M40" s="105"/>
      <c r="N40" s="105"/>
      <c r="O40" s="106"/>
      <c r="P40" s="64" t="s">
        <v>15</v>
      </c>
      <c r="Q40" s="105"/>
      <c r="R40" s="105"/>
      <c r="S40" s="105"/>
      <c r="T40" s="105"/>
      <c r="U40" s="105"/>
      <c r="V40" s="448"/>
      <c r="W40" s="460"/>
      <c r="X40" s="460"/>
      <c r="Y40" s="461"/>
      <c r="Z40" s="369" t="s">
        <v>0</v>
      </c>
      <c r="AA40" s="451">
        <v>10</v>
      </c>
      <c r="AB40" s="452"/>
      <c r="AC40" s="453"/>
      <c r="AD40" s="68" t="s">
        <v>1</v>
      </c>
      <c r="AE40" s="454" t="str">
        <f>IF(V40*AA40=0," ",V40*AA40)</f>
        <v xml:space="preserve"> </v>
      </c>
      <c r="AF40" s="455"/>
      <c r="AG40" s="455"/>
      <c r="AH40" s="455"/>
      <c r="AI40" s="456"/>
      <c r="AJ40" s="9"/>
      <c r="AK40" s="9"/>
      <c r="AL40" s="253"/>
    </row>
    <row r="41" spans="1:41" ht="14.25" customHeight="1" thickBot="1" x14ac:dyDescent="0.25">
      <c r="A41" s="252"/>
      <c r="B41" s="10"/>
      <c r="C41" s="10"/>
      <c r="D41" s="10"/>
      <c r="E41" s="468"/>
      <c r="F41" s="469"/>
      <c r="G41" s="469"/>
      <c r="H41" s="469"/>
      <c r="I41" s="469"/>
      <c r="J41" s="469"/>
      <c r="K41" s="470"/>
      <c r="L41" s="99" t="s">
        <v>10</v>
      </c>
      <c r="M41" s="104"/>
      <c r="N41" s="104"/>
      <c r="O41" s="106"/>
      <c r="P41" s="16" t="s">
        <v>14</v>
      </c>
      <c r="Q41" s="105"/>
      <c r="R41" s="105"/>
      <c r="S41" s="105"/>
      <c r="T41" s="105"/>
      <c r="U41" s="105"/>
      <c r="V41" s="448"/>
      <c r="W41" s="449"/>
      <c r="X41" s="449"/>
      <c r="Y41" s="450"/>
      <c r="Z41" s="369" t="s">
        <v>0</v>
      </c>
      <c r="AA41" s="451">
        <v>5</v>
      </c>
      <c r="AB41" s="452"/>
      <c r="AC41" s="453"/>
      <c r="AD41" s="68" t="s">
        <v>1</v>
      </c>
      <c r="AE41" s="454" t="str">
        <f>IF(V41*AA41=0," ",V41*AA41)</f>
        <v xml:space="preserve"> </v>
      </c>
      <c r="AF41" s="455"/>
      <c r="AG41" s="455"/>
      <c r="AH41" s="455"/>
      <c r="AI41" s="456"/>
      <c r="AJ41" s="10"/>
      <c r="AK41" s="10"/>
      <c r="AL41" s="254"/>
    </row>
    <row r="42" spans="1:41" ht="14.25" customHeight="1" thickBot="1" x14ac:dyDescent="0.25">
      <c r="A42" s="252"/>
      <c r="B42" s="9"/>
      <c r="C42" s="9"/>
      <c r="D42" s="9"/>
      <c r="E42" s="471"/>
      <c r="F42" s="472"/>
      <c r="G42" s="472"/>
      <c r="H42" s="472"/>
      <c r="I42" s="472"/>
      <c r="J42" s="472"/>
      <c r="K42" s="473"/>
      <c r="L42" s="99" t="s">
        <v>10</v>
      </c>
      <c r="M42" s="105"/>
      <c r="N42" s="105"/>
      <c r="O42" s="106"/>
      <c r="P42" s="16" t="s">
        <v>68</v>
      </c>
      <c r="Q42" s="105"/>
      <c r="R42" s="105"/>
      <c r="S42" s="105"/>
      <c r="T42" s="105"/>
      <c r="U42" s="105"/>
      <c r="V42" s="448"/>
      <c r="W42" s="449"/>
      <c r="X42" s="449"/>
      <c r="Y42" s="450"/>
      <c r="Z42" s="369" t="s">
        <v>0</v>
      </c>
      <c r="AA42" s="451">
        <v>2</v>
      </c>
      <c r="AB42" s="452"/>
      <c r="AC42" s="453"/>
      <c r="AD42" s="68" t="s">
        <v>1</v>
      </c>
      <c r="AE42" s="454" t="str">
        <f t="shared" ref="AE42" si="1">IF(V42*AA42=0," ",V42*AA42)</f>
        <v xml:space="preserve"> </v>
      </c>
      <c r="AF42" s="455"/>
      <c r="AG42" s="455"/>
      <c r="AH42" s="455"/>
      <c r="AI42" s="456"/>
      <c r="AJ42" s="9"/>
      <c r="AK42" s="9"/>
      <c r="AL42" s="255"/>
      <c r="AM42" s="2"/>
      <c r="AN42" s="2"/>
      <c r="AO42" s="2"/>
    </row>
    <row r="43" spans="1:41" ht="14.25" customHeight="1" thickBot="1" x14ac:dyDescent="0.25">
      <c r="A43" s="252"/>
      <c r="B43" s="9"/>
      <c r="C43" s="9"/>
      <c r="D43" s="9"/>
      <c r="E43" s="135" t="s">
        <v>30</v>
      </c>
      <c r="F43" s="109"/>
      <c r="G43" s="109"/>
      <c r="H43" s="109"/>
      <c r="I43" s="109"/>
      <c r="J43" s="109"/>
      <c r="K43" s="110"/>
      <c r="L43" s="111"/>
      <c r="M43" s="109"/>
      <c r="N43" s="109"/>
      <c r="O43" s="110"/>
      <c r="P43" s="111"/>
      <c r="Q43" s="109"/>
      <c r="R43" s="109"/>
      <c r="S43" s="109"/>
      <c r="T43" s="109"/>
      <c r="U43" s="109"/>
      <c r="V43" s="448"/>
      <c r="W43" s="460"/>
      <c r="X43" s="460"/>
      <c r="Y43" s="461"/>
      <c r="Z43" s="371" t="s">
        <v>0</v>
      </c>
      <c r="AA43" s="462">
        <v>5</v>
      </c>
      <c r="AB43" s="463"/>
      <c r="AC43" s="464"/>
      <c r="AD43" s="112" t="s">
        <v>1</v>
      </c>
      <c r="AE43" s="454" t="str">
        <f t="shared" si="0"/>
        <v xml:space="preserve"> </v>
      </c>
      <c r="AF43" s="455"/>
      <c r="AG43" s="455"/>
      <c r="AH43" s="455"/>
      <c r="AI43" s="456"/>
      <c r="AJ43" s="9"/>
      <c r="AK43" s="9"/>
      <c r="AL43" s="256"/>
      <c r="AM43" s="3"/>
      <c r="AN43" s="3"/>
      <c r="AO43" s="3"/>
    </row>
    <row r="44" spans="1:41" ht="14.25" customHeight="1" x14ac:dyDescent="0.2">
      <c r="A44" s="252"/>
      <c r="C44" s="220"/>
      <c r="D44" s="220"/>
      <c r="E44" s="220"/>
      <c r="F44" s="220"/>
      <c r="G44" s="220"/>
      <c r="H44" s="220"/>
      <c r="I44" s="220"/>
      <c r="J44" s="220"/>
      <c r="K44" s="220"/>
      <c r="L44" s="220"/>
      <c r="M44" s="220"/>
      <c r="N44" s="220"/>
      <c r="O44" s="220"/>
      <c r="P44" s="220"/>
      <c r="Q44" s="220"/>
      <c r="R44" s="220"/>
      <c r="S44" s="220"/>
      <c r="T44" s="220"/>
      <c r="U44" s="220"/>
      <c r="V44" s="303"/>
      <c r="W44" s="372" t="s">
        <v>118</v>
      </c>
      <c r="X44" s="373"/>
      <c r="Y44" s="374"/>
      <c r="Z44" s="230"/>
      <c r="AA44" s="233"/>
      <c r="AB44" s="230"/>
      <c r="AC44" s="230"/>
      <c r="AD44" s="231"/>
      <c r="AE44" s="457" t="str">
        <f>IF(SUM(AE14:AI43)=0," ",SUM(AE14:AI43))</f>
        <v xml:space="preserve"> </v>
      </c>
      <c r="AF44" s="458"/>
      <c r="AG44" s="458"/>
      <c r="AH44" s="458"/>
      <c r="AI44" s="459"/>
      <c r="AJ44" s="11"/>
      <c r="AK44" s="218"/>
      <c r="AL44" s="257"/>
      <c r="AM44" s="18"/>
      <c r="AN44" s="18"/>
      <c r="AO44" s="18"/>
    </row>
    <row r="45" spans="1:41" ht="14.25" customHeight="1" x14ac:dyDescent="0.2">
      <c r="A45" s="252"/>
      <c r="B45" s="222" t="s">
        <v>170</v>
      </c>
      <c r="C45" s="220"/>
      <c r="D45" s="220"/>
      <c r="E45" s="220"/>
      <c r="F45" s="220"/>
      <c r="G45" s="220"/>
      <c r="H45" s="220"/>
      <c r="I45" s="220"/>
      <c r="J45" s="220"/>
      <c r="K45" s="220"/>
      <c r="L45" s="220"/>
      <c r="M45" s="220"/>
      <c r="N45" s="220"/>
      <c r="O45" s="220"/>
      <c r="P45" s="220"/>
      <c r="Q45" s="220"/>
      <c r="R45" s="220"/>
      <c r="S45" s="220"/>
      <c r="T45" s="220"/>
      <c r="U45" s="220"/>
      <c r="V45" s="303"/>
      <c r="W45" s="232" t="s">
        <v>117</v>
      </c>
      <c r="X45" s="234"/>
      <c r="Y45" s="234"/>
      <c r="Z45" s="234"/>
      <c r="AA45" s="234"/>
      <c r="AB45" s="234"/>
      <c r="AC45" s="234"/>
      <c r="AD45" s="234"/>
      <c r="AE45" s="457" t="str">
        <f>IF(AE44=" "," ",IF('Conversion Sheet A'!B23=1,'Conversion Sheet A'!C4,'Conversion Sheet A'!C18))</f>
        <v xml:space="preserve"> </v>
      </c>
      <c r="AF45" s="458"/>
      <c r="AG45" s="458"/>
      <c r="AH45" s="458"/>
      <c r="AI45" s="459"/>
      <c r="AJ45" s="113" t="s">
        <v>7</v>
      </c>
      <c r="AK45" s="114"/>
      <c r="AL45" s="257"/>
      <c r="AM45" s="18"/>
      <c r="AN45" s="18"/>
      <c r="AO45" s="18"/>
    </row>
    <row r="46" spans="1:41" ht="14.25" customHeight="1" x14ac:dyDescent="0.2">
      <c r="A46" s="252"/>
      <c r="B46" s="222" t="s">
        <v>212</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56"/>
      <c r="AM46" s="3"/>
      <c r="AN46" s="3"/>
      <c r="AO46" s="3"/>
    </row>
    <row r="47" spans="1:41" ht="13.5" customHeight="1" x14ac:dyDescent="0.2">
      <c r="A47" s="25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218"/>
      <c r="AL47" s="253"/>
    </row>
    <row r="48" spans="1:41" ht="13.5" customHeight="1" x14ac:dyDescent="0.2">
      <c r="A48" s="387" t="s">
        <v>172</v>
      </c>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9"/>
      <c r="AK48" s="388"/>
      <c r="AL48" s="399"/>
    </row>
    <row r="49" spans="1:61" ht="12.75" customHeight="1" x14ac:dyDescent="0.2">
      <c r="A49" s="436" t="s">
        <v>175</v>
      </c>
      <c r="B49" s="437"/>
      <c r="C49" s="437"/>
      <c r="D49" s="437"/>
      <c r="E49" s="438"/>
      <c r="F49" s="486"/>
      <c r="G49" s="487"/>
      <c r="H49" s="487"/>
      <c r="I49" s="487"/>
      <c r="J49" s="487"/>
      <c r="K49" s="487"/>
      <c r="L49" s="487"/>
      <c r="M49" s="487"/>
      <c r="N49" s="487"/>
      <c r="O49" s="487"/>
      <c r="P49" s="487"/>
      <c r="Q49" s="487"/>
      <c r="R49" s="488"/>
      <c r="S49" s="442" t="s">
        <v>176</v>
      </c>
      <c r="T49" s="443"/>
      <c r="U49" s="443"/>
      <c r="V49" s="444"/>
      <c r="W49" s="480"/>
      <c r="X49" s="481"/>
      <c r="Y49" s="481"/>
      <c r="Z49" s="481"/>
      <c r="AA49" s="481"/>
      <c r="AB49" s="481"/>
      <c r="AC49" s="482"/>
      <c r="AD49" s="398" t="s">
        <v>173</v>
      </c>
      <c r="AF49" s="390"/>
      <c r="AG49" s="390"/>
      <c r="AH49" s="390"/>
      <c r="AI49" s="390"/>
      <c r="AJ49" s="390"/>
      <c r="AK49" s="390"/>
      <c r="AL49" s="400"/>
    </row>
    <row r="50" spans="1:61" ht="12.75" customHeight="1" x14ac:dyDescent="0.2">
      <c r="A50" s="439"/>
      <c r="B50" s="440"/>
      <c r="C50" s="440"/>
      <c r="D50" s="440"/>
      <c r="E50" s="441"/>
      <c r="F50" s="489"/>
      <c r="G50" s="490"/>
      <c r="H50" s="490"/>
      <c r="I50" s="490"/>
      <c r="J50" s="490"/>
      <c r="K50" s="490"/>
      <c r="L50" s="490"/>
      <c r="M50" s="490"/>
      <c r="N50" s="490"/>
      <c r="O50" s="490"/>
      <c r="P50" s="490"/>
      <c r="Q50" s="490"/>
      <c r="R50" s="491"/>
      <c r="S50" s="445"/>
      <c r="T50" s="446"/>
      <c r="U50" s="446"/>
      <c r="V50" s="447"/>
      <c r="W50" s="483"/>
      <c r="X50" s="484"/>
      <c r="Y50" s="484"/>
      <c r="Z50" s="484"/>
      <c r="AA50" s="484"/>
      <c r="AB50" s="484"/>
      <c r="AC50" s="485"/>
      <c r="AD50" s="410" t="s">
        <v>174</v>
      </c>
      <c r="AE50" s="411"/>
      <c r="AF50" s="411"/>
      <c r="AG50" s="411"/>
      <c r="AH50" s="411"/>
      <c r="AI50" s="411"/>
      <c r="AJ50" s="411"/>
      <c r="AK50" s="412"/>
      <c r="AL50" s="401"/>
    </row>
    <row r="51" spans="1:61" ht="12.75" customHeight="1" x14ac:dyDescent="0.2">
      <c r="A51" s="556" t="s">
        <v>178</v>
      </c>
      <c r="B51" s="557"/>
      <c r="C51" s="557"/>
      <c r="D51" s="557"/>
      <c r="E51" s="558"/>
      <c r="F51" s="474"/>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c r="AD51" s="410" t="s">
        <v>177</v>
      </c>
      <c r="AE51" s="411"/>
      <c r="AF51" s="411"/>
      <c r="AG51" s="411"/>
      <c r="AH51" s="411"/>
      <c r="AI51" s="411"/>
      <c r="AJ51" s="411"/>
      <c r="AK51" s="412"/>
      <c r="AL51" s="401"/>
    </row>
    <row r="52" spans="1:61" ht="12.75" customHeight="1" thickBot="1" x14ac:dyDescent="0.25">
      <c r="A52" s="559"/>
      <c r="B52" s="560"/>
      <c r="C52" s="560"/>
      <c r="D52" s="560"/>
      <c r="E52" s="561"/>
      <c r="F52" s="477"/>
      <c r="G52" s="478"/>
      <c r="H52" s="478"/>
      <c r="I52" s="478"/>
      <c r="J52" s="478"/>
      <c r="K52" s="478"/>
      <c r="L52" s="478"/>
      <c r="M52" s="478"/>
      <c r="N52" s="478"/>
      <c r="O52" s="478"/>
      <c r="P52" s="478"/>
      <c r="Q52" s="478"/>
      <c r="R52" s="478"/>
      <c r="S52" s="478"/>
      <c r="T52" s="478"/>
      <c r="U52" s="478"/>
      <c r="V52" s="478"/>
      <c r="W52" s="478"/>
      <c r="X52" s="478"/>
      <c r="Y52" s="478"/>
      <c r="Z52" s="478"/>
      <c r="AA52" s="478"/>
      <c r="AB52" s="478"/>
      <c r="AC52" s="479"/>
      <c r="AD52" s="402"/>
      <c r="AE52" s="403"/>
      <c r="AF52" s="403"/>
      <c r="AG52" s="403"/>
      <c r="AH52" s="403"/>
      <c r="AI52" s="403"/>
      <c r="AJ52" s="403"/>
      <c r="AK52" s="403"/>
      <c r="AL52" s="404"/>
    </row>
    <row r="53" spans="1:61" ht="12.75" customHeight="1" x14ac:dyDescent="0.2"/>
    <row r="54" spans="1:61" ht="12.75" customHeight="1" x14ac:dyDescent="0.2"/>
    <row r="55" spans="1:61" ht="12.75" customHeight="1" x14ac:dyDescent="0.25">
      <c r="A55" s="41"/>
      <c r="J55" s="44"/>
      <c r="K55" s="44"/>
      <c r="L55" s="40"/>
      <c r="M55" s="40"/>
      <c r="V55" s="40"/>
      <c r="W55" s="40"/>
      <c r="X55" s="40"/>
      <c r="Y55" s="40"/>
      <c r="Z55" s="40"/>
      <c r="AA55" s="40"/>
      <c r="AB55" s="40"/>
      <c r="AC55" s="40"/>
      <c r="AD55" s="40"/>
      <c r="AE55" s="40"/>
      <c r="AF55" s="40"/>
      <c r="AG55" s="40"/>
      <c r="AH55" s="40"/>
      <c r="AI55" s="40"/>
      <c r="AJ55" s="40"/>
      <c r="AK55" s="40"/>
      <c r="AL55" s="221"/>
      <c r="AM55" s="40"/>
      <c r="AN55" s="40"/>
      <c r="AO55" s="43"/>
      <c r="AP55" s="42"/>
      <c r="AQ55" s="40"/>
      <c r="AR55" s="40"/>
      <c r="AS55" s="40"/>
      <c r="AT55" s="40"/>
      <c r="AU55" s="40"/>
      <c r="AV55" s="40"/>
      <c r="AW55" s="40"/>
      <c r="AX55" s="40"/>
      <c r="AY55" s="40"/>
      <c r="AZ55" s="40"/>
      <c r="BA55" s="40"/>
      <c r="BB55" s="40"/>
      <c r="BC55" s="40"/>
      <c r="BD55" s="40"/>
      <c r="BE55" s="40"/>
      <c r="BF55" s="40"/>
      <c r="BG55" s="40"/>
      <c r="BH55" s="40"/>
      <c r="BI55" s="40"/>
    </row>
    <row r="56" spans="1:61" ht="12.75" customHeight="1" x14ac:dyDescent="0.25">
      <c r="A56" s="41"/>
      <c r="J56" s="44"/>
      <c r="K56" s="44"/>
      <c r="L56" s="40"/>
      <c r="M56" s="40"/>
      <c r="V56" s="40"/>
      <c r="W56" s="40"/>
      <c r="X56" s="40"/>
      <c r="Y56" s="40"/>
      <c r="Z56" s="40"/>
      <c r="AA56" s="40"/>
      <c r="AB56" s="40"/>
      <c r="AC56" s="40"/>
      <c r="AD56" s="40"/>
      <c r="AE56" s="40"/>
      <c r="AF56" s="40"/>
      <c r="AG56" s="40"/>
      <c r="AH56" s="40"/>
      <c r="AI56" s="40"/>
      <c r="AJ56" s="40"/>
      <c r="AK56" s="40"/>
      <c r="AL56" s="221"/>
      <c r="AM56" s="40"/>
      <c r="AN56" s="40"/>
      <c r="AO56" s="43"/>
      <c r="AP56" s="42"/>
      <c r="AQ56" s="40"/>
      <c r="AR56" s="40"/>
      <c r="AS56" s="40"/>
      <c r="AT56" s="40"/>
      <c r="AU56" s="40"/>
      <c r="AV56" s="40"/>
      <c r="AW56" s="40"/>
      <c r="AX56" s="40"/>
      <c r="AY56" s="40"/>
      <c r="AZ56" s="40"/>
      <c r="BA56" s="40"/>
      <c r="BB56" s="40"/>
      <c r="BC56" s="40"/>
      <c r="BD56" s="40"/>
      <c r="BE56" s="40"/>
      <c r="BF56" s="40"/>
      <c r="BG56" s="40"/>
      <c r="BH56" s="40"/>
      <c r="BI56" s="40"/>
    </row>
    <row r="57" spans="1:61" ht="12.75" customHeight="1" x14ac:dyDescent="0.25">
      <c r="A57" s="221"/>
      <c r="J57" s="40"/>
      <c r="K57" s="40"/>
      <c r="L57" s="40"/>
      <c r="M57" s="40"/>
      <c r="V57" s="40"/>
      <c r="W57" s="40"/>
      <c r="X57" s="40"/>
      <c r="Y57" s="40"/>
      <c r="Z57" s="40"/>
      <c r="AA57" s="40"/>
      <c r="AB57" s="40"/>
      <c r="AC57" s="40"/>
      <c r="AD57" s="40"/>
      <c r="AE57" s="40"/>
      <c r="AF57" s="40"/>
      <c r="AG57" s="40"/>
      <c r="AH57" s="40"/>
      <c r="AI57" s="40"/>
      <c r="AJ57" s="40"/>
      <c r="AK57" s="40"/>
      <c r="AL57" s="221"/>
      <c r="AM57" s="40"/>
      <c r="AN57" s="40"/>
      <c r="AO57" s="43"/>
      <c r="AP57" s="42"/>
      <c r="AQ57" s="40"/>
      <c r="AR57" s="40"/>
      <c r="AS57" s="40"/>
      <c r="AT57" s="40"/>
      <c r="AU57" s="40"/>
      <c r="AV57" s="40"/>
      <c r="AW57" s="40"/>
      <c r="AX57" s="40"/>
      <c r="AY57" s="40"/>
      <c r="AZ57" s="40"/>
      <c r="BA57" s="40"/>
      <c r="BB57" s="40"/>
      <c r="BC57" s="40"/>
      <c r="BD57" s="40"/>
      <c r="BE57" s="40"/>
      <c r="BF57" s="40"/>
      <c r="BG57" s="40"/>
      <c r="BH57" s="40"/>
      <c r="BI57" s="40"/>
    </row>
    <row r="58" spans="1:61" ht="12.75" customHeight="1" x14ac:dyDescent="0.25">
      <c r="A58" s="221"/>
      <c r="J58" s="40"/>
      <c r="K58" s="40"/>
      <c r="L58" s="40"/>
      <c r="M58" s="40"/>
      <c r="V58" s="40"/>
      <c r="W58" s="40"/>
      <c r="X58" s="40"/>
      <c r="Y58" s="40"/>
      <c r="Z58" s="40"/>
      <c r="AA58" s="40"/>
      <c r="AB58" s="40"/>
      <c r="AC58" s="40"/>
      <c r="AD58" s="40"/>
      <c r="AE58" s="40"/>
      <c r="AF58" s="40"/>
      <c r="AG58" s="40"/>
      <c r="AH58" s="40"/>
      <c r="AI58" s="40"/>
      <c r="AJ58" s="40"/>
      <c r="AK58" s="40"/>
      <c r="AL58" s="221"/>
      <c r="AM58" s="40"/>
      <c r="AN58" s="40"/>
      <c r="AO58" s="43"/>
      <c r="AP58" s="42"/>
      <c r="AQ58" s="40"/>
      <c r="AR58" s="40"/>
      <c r="AS58" s="40"/>
      <c r="AT58" s="40"/>
      <c r="AU58" s="40"/>
      <c r="AV58" s="40"/>
      <c r="AW58" s="40"/>
      <c r="AX58" s="40"/>
      <c r="AY58" s="40"/>
      <c r="AZ58" s="40"/>
      <c r="BA58" s="40"/>
      <c r="BB58" s="40"/>
      <c r="BC58" s="40"/>
      <c r="BD58" s="40"/>
      <c r="BE58" s="40"/>
      <c r="BF58" s="40"/>
      <c r="BG58" s="40"/>
      <c r="BH58" s="40"/>
      <c r="BI58" s="40"/>
    </row>
    <row r="59" spans="1:61" ht="12.75" customHeight="1" x14ac:dyDescent="0.2"/>
    <row r="60" spans="1:61" ht="12.75" customHeight="1" x14ac:dyDescent="0.2"/>
    <row r="61" spans="1:61" ht="12.75" customHeight="1" x14ac:dyDescent="0.2"/>
    <row r="62" spans="1:61" ht="12.75" customHeight="1" x14ac:dyDescent="0.2"/>
    <row r="63" spans="1:61" ht="12.75" customHeight="1" x14ac:dyDescent="0.2"/>
    <row r="64" spans="1:61" ht="12.75" customHeight="1" x14ac:dyDescent="0.2"/>
    <row r="65" ht="12.75" customHeight="1" x14ac:dyDescent="0.2"/>
    <row r="66" ht="12.75" customHeight="1" x14ac:dyDescent="0.2"/>
    <row r="67" ht="12.75"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sheetData>
  <sheetProtection algorithmName="SHA-512" hashValue="5GN77RQqSCqfT6BbPbFs59VvfEBn+j4zNA6IgRlVRrYIpAiScuqnMHKgn5s1JqH+W716LikeUnYbc+HQcvkmLw==" saltValue="niZGOvVbHjKBRsuBg6dUMg==" spinCount="100000" sheet="1" selectLockedCells="1"/>
  <mergeCells count="120">
    <mergeCell ref="AA19:AC19"/>
    <mergeCell ref="AE19:AI19"/>
    <mergeCell ref="V19:Y19"/>
    <mergeCell ref="V20:Y20"/>
    <mergeCell ref="AE20:AI20"/>
    <mergeCell ref="AE18:AI18"/>
    <mergeCell ref="V17:Y17"/>
    <mergeCell ref="A51:E52"/>
    <mergeCell ref="V27:Y27"/>
    <mergeCell ref="AA27:AC27"/>
    <mergeCell ref="AE27:AI27"/>
    <mergeCell ref="V25:Y25"/>
    <mergeCell ref="AA25:AC25"/>
    <mergeCell ref="AE25:AI25"/>
    <mergeCell ref="V26:Y26"/>
    <mergeCell ref="AA20:AC20"/>
    <mergeCell ref="AA23:AC23"/>
    <mergeCell ref="AE23:AI23"/>
    <mergeCell ref="V24:Y24"/>
    <mergeCell ref="AA24:AC24"/>
    <mergeCell ref="AE24:AI24"/>
    <mergeCell ref="V21:Y21"/>
    <mergeCell ref="AA21:AC21"/>
    <mergeCell ref="AE21:AI21"/>
    <mergeCell ref="V12:Y13"/>
    <mergeCell ref="N10:S10"/>
    <mergeCell ref="AA12:AC13"/>
    <mergeCell ref="AE12:AI13"/>
    <mergeCell ref="P1:AF7"/>
    <mergeCell ref="A1:G2"/>
    <mergeCell ref="A3:G3"/>
    <mergeCell ref="A4:G4"/>
    <mergeCell ref="A5:G5"/>
    <mergeCell ref="A6:G6"/>
    <mergeCell ref="H1:O2"/>
    <mergeCell ref="H3:O3"/>
    <mergeCell ref="H4:O4"/>
    <mergeCell ref="H5:O5"/>
    <mergeCell ref="H6:O6"/>
    <mergeCell ref="E12:K13"/>
    <mergeCell ref="L12:O13"/>
    <mergeCell ref="P12:U13"/>
    <mergeCell ref="V14:Y14"/>
    <mergeCell ref="AA14:AC14"/>
    <mergeCell ref="AE14:AI14"/>
    <mergeCell ref="V15:Y15"/>
    <mergeCell ref="AA15:AC15"/>
    <mergeCell ref="AE15:AI15"/>
    <mergeCell ref="AA17:AC17"/>
    <mergeCell ref="E14:K15"/>
    <mergeCell ref="E17:K18"/>
    <mergeCell ref="E16:K16"/>
    <mergeCell ref="AA16:AC16"/>
    <mergeCell ref="AE16:AI16"/>
    <mergeCell ref="V16:Y16"/>
    <mergeCell ref="AE17:AI17"/>
    <mergeCell ref="V18:Y18"/>
    <mergeCell ref="AA18:AC18"/>
    <mergeCell ref="V22:Y22"/>
    <mergeCell ref="AA22:AC22"/>
    <mergeCell ref="AE22:AI22"/>
    <mergeCell ref="V23:Y23"/>
    <mergeCell ref="AA26:AC26"/>
    <mergeCell ref="AE26:AI26"/>
    <mergeCell ref="V28:Y28"/>
    <mergeCell ref="AA28:AC28"/>
    <mergeCell ref="AE28:AI28"/>
    <mergeCell ref="V29:Y29"/>
    <mergeCell ref="AA29:AC29"/>
    <mergeCell ref="AE29:AI29"/>
    <mergeCell ref="V30:Y30"/>
    <mergeCell ref="AA30:AC30"/>
    <mergeCell ref="AE30:AI30"/>
    <mergeCell ref="V34:Y34"/>
    <mergeCell ref="AA34:AC34"/>
    <mergeCell ref="AE34:AI34"/>
    <mergeCell ref="V31:Y31"/>
    <mergeCell ref="AA31:AC31"/>
    <mergeCell ref="AE31:AI31"/>
    <mergeCell ref="V32:Y32"/>
    <mergeCell ref="AA32:AC32"/>
    <mergeCell ref="AE32:AI32"/>
    <mergeCell ref="V33:Y33"/>
    <mergeCell ref="AA33:AC33"/>
    <mergeCell ref="AE33:AI33"/>
    <mergeCell ref="F51:AC52"/>
    <mergeCell ref="W49:AC50"/>
    <mergeCell ref="F49:R50"/>
    <mergeCell ref="V35:Y35"/>
    <mergeCell ref="AA35:AC35"/>
    <mergeCell ref="AE35:AI35"/>
    <mergeCell ref="V42:Y42"/>
    <mergeCell ref="AA42:AC42"/>
    <mergeCell ref="AE42:AI42"/>
    <mergeCell ref="V38:Y38"/>
    <mergeCell ref="AA38:AC38"/>
    <mergeCell ref="AE38:AI38"/>
    <mergeCell ref="V37:Y37"/>
    <mergeCell ref="AA37:AC37"/>
    <mergeCell ref="AE37:AI37"/>
    <mergeCell ref="V40:Y40"/>
    <mergeCell ref="AA40:AC40"/>
    <mergeCell ref="AE40:AI40"/>
    <mergeCell ref="V41:Y41"/>
    <mergeCell ref="AA41:AC41"/>
    <mergeCell ref="AE41:AI41"/>
    <mergeCell ref="V39:Y39"/>
    <mergeCell ref="AA39:AC39"/>
    <mergeCell ref="AE39:AI39"/>
    <mergeCell ref="A49:E50"/>
    <mergeCell ref="S49:V50"/>
    <mergeCell ref="V36:Y36"/>
    <mergeCell ref="AA36:AC36"/>
    <mergeCell ref="AE36:AI36"/>
    <mergeCell ref="AE44:AI44"/>
    <mergeCell ref="AE45:AI45"/>
    <mergeCell ref="V43:Y43"/>
    <mergeCell ref="AA43:AC43"/>
    <mergeCell ref="AE43:AI43"/>
    <mergeCell ref="E37:K42"/>
  </mergeCells>
  <conditionalFormatting sqref="AE44:AI44">
    <cfRule type="expression" dxfId="10" priority="14">
      <formula>$AE$44&gt;533</formula>
    </cfRule>
  </conditionalFormatting>
  <printOptions horizontalCentered="1"/>
  <pageMargins left="0.25" right="0.25" top="0.5" bottom="0.5" header="0.3" footer="0.3"/>
  <pageSetup orientation="portrait" r:id="rId1"/>
  <headerFooter>
    <oddFooter>&amp;L&amp;8Page 1&amp;C&amp;8Rev. Date: August 2018&amp;R&amp;8Version: S3.1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defaultSize="0" autoFill="0" autoLine="0" autoPict="0" altText="Flush Tank">
                <anchor moveWithCells="1" sizeWithCells="1">
                  <from>
                    <xdr:col>12</xdr:col>
                    <xdr:colOff>152400</xdr:colOff>
                    <xdr:row>8</xdr:row>
                    <xdr:rowOff>38100</xdr:rowOff>
                  </from>
                  <to>
                    <xdr:col>20</xdr:col>
                    <xdr:colOff>123825</xdr:colOff>
                    <xdr:row>9</xdr:row>
                    <xdr:rowOff>76200</xdr:rowOff>
                  </to>
                </anchor>
              </controlPr>
            </control>
          </mc:Choice>
        </mc:AlternateContent>
        <mc:AlternateContent xmlns:mc="http://schemas.openxmlformats.org/markup-compatibility/2006">
          <mc:Choice Requires="x14">
            <control shapeId="1032" r:id="rId5" name="Option Button 8">
              <controlPr defaultSize="0" autoFill="0" autoLine="0" autoPict="0">
                <anchor moveWithCells="1" sizeWithCells="1">
                  <from>
                    <xdr:col>12</xdr:col>
                    <xdr:colOff>152400</xdr:colOff>
                    <xdr:row>9</xdr:row>
                    <xdr:rowOff>104775</xdr:rowOff>
                  </from>
                  <to>
                    <xdr:col>19</xdr:col>
                    <xdr:colOff>0</xdr:colOff>
                    <xdr:row>10</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BH257"/>
  <sheetViews>
    <sheetView showGridLines="0" view="pageLayout" topLeftCell="A22" zoomScaleNormal="102" zoomScaleSheetLayoutView="75" workbookViewId="0">
      <selection activeCell="AG39" sqref="AG39:AH40"/>
    </sheetView>
  </sheetViews>
  <sheetFormatPr defaultColWidth="2.7109375" defaultRowHeight="0" customHeight="1" zeroHeight="1" x14ac:dyDescent="0.2"/>
  <cols>
    <col min="1" max="1" width="2.7109375" style="45"/>
    <col min="2" max="18" width="2.7109375" style="4"/>
    <col min="19" max="19" width="2.7109375" style="4" customWidth="1"/>
    <col min="20" max="21" width="2.7109375" style="4"/>
    <col min="22" max="22" width="2.7109375" style="4" customWidth="1"/>
    <col min="23" max="25" width="2.7109375" style="4"/>
    <col min="26" max="26" width="2.7109375" style="4" customWidth="1"/>
    <col min="27" max="30" width="2.7109375" style="4"/>
    <col min="31" max="31" width="2.7109375" style="4" customWidth="1"/>
    <col min="32" max="32" width="2.7109375" style="4"/>
    <col min="33" max="33" width="2.7109375" style="4" customWidth="1"/>
    <col min="34" max="36" width="2.7109375" style="4"/>
    <col min="37" max="37" width="2.7109375" style="5"/>
    <col min="38" max="38" width="2.7109375" style="45"/>
    <col min="39" max="40" width="2.7109375" style="4"/>
    <col min="41" max="41" width="2.7109375" style="4" customWidth="1"/>
    <col min="42" max="45" width="2.7109375" style="4"/>
    <col min="46" max="46" width="3.28515625" style="4" bestFit="1" customWidth="1"/>
    <col min="47" max="53" width="2.7109375" style="4"/>
    <col min="54" max="54" width="8" style="4" customWidth="1"/>
    <col min="55" max="55" width="5.5703125" style="4" bestFit="1" customWidth="1"/>
    <col min="56" max="56" width="2.7109375" style="4"/>
    <col min="57" max="57" width="6.7109375" style="4" customWidth="1"/>
    <col min="58" max="58" width="5.5703125" style="4" customWidth="1"/>
    <col min="59" max="59" width="2.7109375" style="4"/>
    <col min="60" max="60" width="7.42578125" style="4" customWidth="1"/>
    <col min="61" max="61" width="5.5703125" style="4" bestFit="1" customWidth="1"/>
    <col min="62" max="66" width="2.7109375" style="4"/>
    <col min="67" max="67" width="3.28515625" style="4" bestFit="1" customWidth="1"/>
    <col min="68" max="68" width="2.7109375" style="4"/>
    <col min="69" max="69" width="3.28515625" style="4" bestFit="1" customWidth="1"/>
    <col min="70" max="71" width="2.7109375" style="4"/>
    <col min="72" max="72" width="3.28515625" style="4" bestFit="1" customWidth="1"/>
    <col min="73" max="73" width="4.28515625" style="4" bestFit="1" customWidth="1"/>
    <col min="74" max="16384" width="2.7109375" style="4"/>
  </cols>
  <sheetData>
    <row r="1" spans="1:60" s="45" customFormat="1" ht="12.75" customHeight="1" thickTop="1" x14ac:dyDescent="0.2">
      <c r="A1" s="517" t="s">
        <v>45</v>
      </c>
      <c r="B1" s="518"/>
      <c r="C1" s="518"/>
      <c r="D1" s="518"/>
      <c r="E1" s="518"/>
      <c r="F1" s="518"/>
      <c r="G1" s="519"/>
      <c r="H1" s="762">
        <f>IFERROR('Page 1'!H1," ")</f>
        <v>0</v>
      </c>
      <c r="I1" s="763"/>
      <c r="J1" s="763"/>
      <c r="K1" s="763"/>
      <c r="L1" s="763"/>
      <c r="M1" s="763"/>
      <c r="N1" s="763"/>
      <c r="O1" s="764"/>
      <c r="P1" s="514" t="s">
        <v>147</v>
      </c>
      <c r="Q1" s="416"/>
      <c r="R1" s="416"/>
      <c r="S1" s="416"/>
      <c r="T1" s="416"/>
      <c r="U1" s="416"/>
      <c r="V1" s="416"/>
      <c r="W1" s="416"/>
      <c r="X1" s="416"/>
      <c r="Y1" s="416"/>
      <c r="Z1" s="416"/>
      <c r="AA1" s="416"/>
      <c r="AB1" s="416"/>
      <c r="AC1" s="416"/>
      <c r="AD1" s="416"/>
      <c r="AE1" s="416"/>
      <c r="AF1" s="417"/>
      <c r="AG1" s="264"/>
      <c r="AH1" s="265"/>
      <c r="AI1" s="265"/>
      <c r="AJ1" s="265"/>
      <c r="AK1" s="266"/>
      <c r="AL1" s="267"/>
    </row>
    <row r="2" spans="1:60" ht="12.75" customHeight="1" x14ac:dyDescent="0.2">
      <c r="A2" s="520"/>
      <c r="B2" s="521"/>
      <c r="C2" s="521"/>
      <c r="D2" s="521"/>
      <c r="E2" s="521"/>
      <c r="F2" s="521"/>
      <c r="G2" s="522"/>
      <c r="H2" s="765"/>
      <c r="I2" s="766"/>
      <c r="J2" s="766"/>
      <c r="K2" s="766"/>
      <c r="L2" s="766"/>
      <c r="M2" s="766"/>
      <c r="N2" s="766"/>
      <c r="O2" s="767"/>
      <c r="P2" s="515"/>
      <c r="Q2" s="419"/>
      <c r="R2" s="419"/>
      <c r="S2" s="419"/>
      <c r="T2" s="419"/>
      <c r="U2" s="419"/>
      <c r="V2" s="419"/>
      <c r="W2" s="419"/>
      <c r="X2" s="419"/>
      <c r="Y2" s="419"/>
      <c r="Z2" s="419"/>
      <c r="AA2" s="419"/>
      <c r="AB2" s="419"/>
      <c r="AC2" s="419"/>
      <c r="AD2" s="419"/>
      <c r="AE2" s="419"/>
      <c r="AF2" s="420"/>
      <c r="AG2" s="31"/>
      <c r="AH2" s="6"/>
      <c r="AI2" s="6"/>
      <c r="AJ2" s="6"/>
      <c r="AK2" s="240"/>
      <c r="AL2" s="253"/>
    </row>
    <row r="3" spans="1:60" ht="12.75" customHeight="1" x14ac:dyDescent="0.2">
      <c r="A3" s="523" t="s">
        <v>46</v>
      </c>
      <c r="B3" s="524"/>
      <c r="C3" s="524"/>
      <c r="D3" s="524"/>
      <c r="E3" s="524"/>
      <c r="F3" s="524"/>
      <c r="G3" s="525"/>
      <c r="H3" s="768">
        <f>'Page 1'!H3</f>
        <v>0</v>
      </c>
      <c r="I3" s="769"/>
      <c r="J3" s="769"/>
      <c r="K3" s="769"/>
      <c r="L3" s="769"/>
      <c r="M3" s="769"/>
      <c r="N3" s="769"/>
      <c r="O3" s="770"/>
      <c r="P3" s="515"/>
      <c r="Q3" s="419"/>
      <c r="R3" s="419"/>
      <c r="S3" s="419"/>
      <c r="T3" s="419"/>
      <c r="U3" s="419"/>
      <c r="V3" s="419"/>
      <c r="W3" s="419"/>
      <c r="X3" s="419"/>
      <c r="Y3" s="419"/>
      <c r="Z3" s="419"/>
      <c r="AA3" s="419"/>
      <c r="AB3" s="419"/>
      <c r="AC3" s="419"/>
      <c r="AD3" s="419"/>
      <c r="AE3" s="419"/>
      <c r="AF3" s="420"/>
      <c r="AG3" s="31"/>
      <c r="AH3" s="6"/>
      <c r="AI3" s="6"/>
      <c r="AJ3" s="6"/>
      <c r="AK3" s="240"/>
      <c r="AL3" s="253"/>
    </row>
    <row r="4" spans="1:60" ht="12.75" customHeight="1" x14ac:dyDescent="0.2">
      <c r="A4" s="523" t="s">
        <v>47</v>
      </c>
      <c r="B4" s="524"/>
      <c r="C4" s="524"/>
      <c r="D4" s="524"/>
      <c r="E4" s="524"/>
      <c r="F4" s="524"/>
      <c r="G4" s="525"/>
      <c r="H4" s="768">
        <f>'Page 1'!H4</f>
        <v>0</v>
      </c>
      <c r="I4" s="769"/>
      <c r="J4" s="769"/>
      <c r="K4" s="769"/>
      <c r="L4" s="769"/>
      <c r="M4" s="769"/>
      <c r="N4" s="769"/>
      <c r="O4" s="770"/>
      <c r="P4" s="515"/>
      <c r="Q4" s="419"/>
      <c r="R4" s="419"/>
      <c r="S4" s="419"/>
      <c r="T4" s="419"/>
      <c r="U4" s="419"/>
      <c r="V4" s="419"/>
      <c r="W4" s="419"/>
      <c r="X4" s="419"/>
      <c r="Y4" s="419"/>
      <c r="Z4" s="419"/>
      <c r="AA4" s="419"/>
      <c r="AB4" s="419"/>
      <c r="AC4" s="419"/>
      <c r="AD4" s="419"/>
      <c r="AE4" s="419"/>
      <c r="AF4" s="420"/>
      <c r="AG4" s="31"/>
      <c r="AH4" s="6"/>
      <c r="AI4" s="6"/>
      <c r="AJ4" s="6"/>
      <c r="AK4" s="240"/>
      <c r="AL4" s="253"/>
    </row>
    <row r="5" spans="1:60" ht="12.75" customHeight="1" x14ac:dyDescent="0.2">
      <c r="A5" s="526" t="s">
        <v>60</v>
      </c>
      <c r="B5" s="527"/>
      <c r="C5" s="527"/>
      <c r="D5" s="527"/>
      <c r="E5" s="527"/>
      <c r="F5" s="527"/>
      <c r="G5" s="528"/>
      <c r="H5" s="768">
        <f>'Page 1'!H5</f>
        <v>0</v>
      </c>
      <c r="I5" s="769"/>
      <c r="J5" s="769"/>
      <c r="K5" s="769"/>
      <c r="L5" s="769"/>
      <c r="M5" s="769"/>
      <c r="N5" s="769"/>
      <c r="O5" s="770"/>
      <c r="P5" s="515"/>
      <c r="Q5" s="419"/>
      <c r="R5" s="419"/>
      <c r="S5" s="419"/>
      <c r="T5" s="419"/>
      <c r="U5" s="419"/>
      <c r="V5" s="419"/>
      <c r="W5" s="419"/>
      <c r="X5" s="419"/>
      <c r="Y5" s="419"/>
      <c r="Z5" s="419"/>
      <c r="AA5" s="419"/>
      <c r="AB5" s="419"/>
      <c r="AC5" s="419"/>
      <c r="AD5" s="419"/>
      <c r="AE5" s="419"/>
      <c r="AF5" s="420"/>
      <c r="AG5" s="31"/>
      <c r="AH5" s="6"/>
      <c r="AI5" s="6"/>
      <c r="AJ5" s="6"/>
      <c r="AK5" s="240"/>
      <c r="AL5" s="253"/>
    </row>
    <row r="6" spans="1:60" ht="12.75" customHeight="1" x14ac:dyDescent="0.2">
      <c r="A6" s="526" t="s">
        <v>50</v>
      </c>
      <c r="B6" s="527"/>
      <c r="C6" s="527"/>
      <c r="D6" s="527"/>
      <c r="E6" s="527"/>
      <c r="F6" s="527"/>
      <c r="G6" s="528"/>
      <c r="H6" s="768">
        <f>'Page 1'!H6</f>
        <v>0</v>
      </c>
      <c r="I6" s="769"/>
      <c r="J6" s="769"/>
      <c r="K6" s="769"/>
      <c r="L6" s="769"/>
      <c r="M6" s="769"/>
      <c r="N6" s="769"/>
      <c r="O6" s="770"/>
      <c r="P6" s="515"/>
      <c r="Q6" s="419"/>
      <c r="R6" s="419"/>
      <c r="S6" s="419"/>
      <c r="T6" s="419"/>
      <c r="U6" s="419"/>
      <c r="V6" s="419"/>
      <c r="W6" s="419"/>
      <c r="X6" s="419"/>
      <c r="Y6" s="419"/>
      <c r="Z6" s="419"/>
      <c r="AA6" s="419"/>
      <c r="AB6" s="419"/>
      <c r="AC6" s="419"/>
      <c r="AD6" s="419"/>
      <c r="AE6" s="419"/>
      <c r="AF6" s="420"/>
      <c r="AG6" s="31"/>
      <c r="AH6" s="6"/>
      <c r="AI6" s="6"/>
      <c r="AJ6" s="6"/>
      <c r="AK6" s="240"/>
      <c r="AL6" s="253"/>
      <c r="AW6" s="239"/>
      <c r="AX6" s="239"/>
      <c r="AY6" s="239"/>
      <c r="AZ6" s="239"/>
      <c r="BA6" s="239"/>
      <c r="BB6" s="239"/>
      <c r="BC6" s="239"/>
      <c r="BD6" s="239"/>
      <c r="BE6" s="239"/>
      <c r="BF6" s="239"/>
      <c r="BG6" s="239"/>
      <c r="BH6" s="239"/>
    </row>
    <row r="7" spans="1:60" ht="12.75" customHeight="1" thickBot="1" x14ac:dyDescent="0.25">
      <c r="A7" s="268"/>
      <c r="B7" s="269"/>
      <c r="C7" s="269"/>
      <c r="D7" s="269"/>
      <c r="E7" s="269"/>
      <c r="F7" s="269"/>
      <c r="G7" s="269"/>
      <c r="H7" s="270"/>
      <c r="I7" s="270"/>
      <c r="J7" s="270"/>
      <c r="K7" s="270"/>
      <c r="L7" s="270"/>
      <c r="M7" s="270"/>
      <c r="N7" s="270"/>
      <c r="O7" s="271"/>
      <c r="P7" s="516"/>
      <c r="Q7" s="422"/>
      <c r="R7" s="422"/>
      <c r="S7" s="422"/>
      <c r="T7" s="422"/>
      <c r="U7" s="422"/>
      <c r="V7" s="422"/>
      <c r="W7" s="422"/>
      <c r="X7" s="422"/>
      <c r="Y7" s="422"/>
      <c r="Z7" s="422"/>
      <c r="AA7" s="422"/>
      <c r="AB7" s="422"/>
      <c r="AC7" s="422"/>
      <c r="AD7" s="422"/>
      <c r="AE7" s="422"/>
      <c r="AF7" s="423"/>
      <c r="AG7" s="272"/>
      <c r="AH7" s="273"/>
      <c r="AI7" s="273"/>
      <c r="AJ7" s="273"/>
      <c r="AK7" s="274"/>
      <c r="AL7" s="275"/>
      <c r="AW7" s="239"/>
      <c r="AX7" s="239"/>
      <c r="AY7" s="239"/>
      <c r="AZ7" s="239"/>
      <c r="BA7" s="239"/>
      <c r="BB7" s="239"/>
      <c r="BC7" s="239"/>
      <c r="BD7" s="239"/>
      <c r="BE7" s="239"/>
      <c r="BF7" s="239"/>
      <c r="BG7" s="239"/>
      <c r="BH7" s="239"/>
    </row>
    <row r="8" spans="1:60" ht="12.75" customHeight="1" thickBot="1" x14ac:dyDescent="0.25">
      <c r="A8" s="276"/>
      <c r="B8" s="250"/>
      <c r="C8" s="250"/>
      <c r="D8" s="250"/>
      <c r="E8" s="250"/>
      <c r="F8" s="250"/>
      <c r="G8" s="250"/>
      <c r="H8" s="245"/>
      <c r="I8" s="245"/>
      <c r="J8" s="245"/>
      <c r="K8" s="245"/>
      <c r="L8" s="245"/>
      <c r="M8" s="245"/>
      <c r="N8" s="245"/>
      <c r="O8" s="245"/>
      <c r="P8" s="239"/>
      <c r="Q8" s="239"/>
      <c r="R8" s="239"/>
      <c r="S8" s="239"/>
      <c r="T8" s="239"/>
      <c r="U8" s="239"/>
      <c r="V8" s="239"/>
      <c r="W8" s="239"/>
      <c r="X8" s="239"/>
      <c r="Y8" s="239"/>
      <c r="Z8" s="239"/>
      <c r="AA8" s="239"/>
      <c r="AB8" s="239"/>
      <c r="AC8" s="239"/>
      <c r="AD8" s="239"/>
      <c r="AE8" s="239"/>
      <c r="AF8" s="239"/>
      <c r="AG8" s="11"/>
      <c r="AH8" s="11"/>
      <c r="AI8" s="11"/>
      <c r="AJ8" s="11"/>
      <c r="AK8" s="218"/>
      <c r="AL8" s="253"/>
      <c r="AW8" s="239"/>
      <c r="AX8" s="239"/>
      <c r="AY8" s="239"/>
      <c r="AZ8" s="239"/>
      <c r="BA8" s="239"/>
      <c r="BB8" s="239"/>
      <c r="BC8" s="239"/>
      <c r="BD8" s="239"/>
      <c r="BE8" s="239"/>
      <c r="BF8" s="239"/>
      <c r="BG8" s="239"/>
      <c r="BH8" s="239"/>
    </row>
    <row r="9" spans="1:60" ht="12.75" customHeight="1" thickBot="1" x14ac:dyDescent="0.25">
      <c r="A9" s="252"/>
      <c r="B9" s="178"/>
      <c r="C9" s="178"/>
      <c r="D9" s="178"/>
      <c r="E9" s="178"/>
      <c r="F9" s="178"/>
      <c r="G9" s="178"/>
      <c r="H9" s="178"/>
      <c r="I9" s="178"/>
      <c r="J9" s="178"/>
      <c r="K9" s="178"/>
      <c r="L9" s="178"/>
      <c r="M9" s="178"/>
      <c r="N9" s="178"/>
      <c r="O9" s="178"/>
      <c r="P9" s="178"/>
      <c r="Q9" s="178"/>
      <c r="R9" s="178"/>
      <c r="S9" s="178"/>
      <c r="T9" s="11"/>
      <c r="U9" s="178"/>
      <c r="V9" s="178"/>
      <c r="W9" s="178"/>
      <c r="X9" s="178"/>
      <c r="Y9" s="178"/>
      <c r="Z9" s="178"/>
      <c r="AA9" s="178"/>
      <c r="AB9" s="178"/>
      <c r="AC9" s="178"/>
      <c r="AD9" s="178"/>
      <c r="AE9" s="178"/>
      <c r="AF9" s="178"/>
      <c r="AG9" s="178"/>
      <c r="AI9" s="375"/>
      <c r="AJ9" s="376"/>
      <c r="AK9" s="186"/>
      <c r="AL9" s="253"/>
      <c r="AW9" s="239"/>
      <c r="AX9" s="239"/>
      <c r="AY9" s="239"/>
      <c r="AZ9" s="239"/>
      <c r="BA9" s="239"/>
      <c r="BB9" s="239"/>
      <c r="BC9" s="239"/>
      <c r="BD9" s="239"/>
      <c r="BE9" s="239"/>
      <c r="BF9" s="239"/>
      <c r="BG9" s="239"/>
      <c r="BH9" s="239"/>
    </row>
    <row r="10" spans="1:60" ht="12.75" customHeight="1" x14ac:dyDescent="0.2">
      <c r="A10" s="252"/>
      <c r="B10" s="6"/>
      <c r="C10" s="6"/>
      <c r="D10" s="6"/>
      <c r="E10" s="6"/>
      <c r="F10" s="6"/>
      <c r="G10" s="6"/>
      <c r="H10" s="6"/>
      <c r="I10" s="6"/>
      <c r="J10" s="6"/>
      <c r="K10" s="239"/>
      <c r="L10" s="239"/>
      <c r="M10" s="239"/>
      <c r="N10" s="239"/>
      <c r="O10" s="239"/>
      <c r="P10" s="239"/>
      <c r="Q10" s="239"/>
      <c r="R10" s="239"/>
      <c r="S10" s="239"/>
      <c r="T10" s="239"/>
      <c r="U10" s="239"/>
      <c r="V10" s="239"/>
      <c r="W10" s="11"/>
      <c r="X10" s="26"/>
      <c r="Y10" s="26"/>
      <c r="Z10" s="26"/>
      <c r="AA10" s="26"/>
      <c r="AB10" s="26"/>
      <c r="AC10" s="26"/>
      <c r="AD10" s="148"/>
      <c r="AE10" s="169"/>
      <c r="AF10" s="186"/>
      <c r="AG10" s="186"/>
      <c r="AH10" s="47" t="s">
        <v>171</v>
      </c>
      <c r="AI10" s="186"/>
      <c r="AJ10" s="186"/>
      <c r="AK10" s="186"/>
      <c r="AL10" s="253"/>
      <c r="AW10" s="239"/>
      <c r="AX10" s="239"/>
      <c r="AY10" s="239"/>
      <c r="AZ10" s="239"/>
      <c r="BA10" s="239"/>
      <c r="BB10" s="239"/>
      <c r="BC10" s="239"/>
      <c r="BD10" s="239"/>
      <c r="BE10" s="239"/>
      <c r="BF10" s="239"/>
      <c r="BG10" s="239"/>
      <c r="BH10" s="239"/>
    </row>
    <row r="11" spans="1:60" ht="12.75" customHeight="1" x14ac:dyDescent="0.2">
      <c r="A11" s="252"/>
      <c r="B11" s="11"/>
      <c r="C11" s="11"/>
      <c r="D11" s="11"/>
      <c r="E11" s="11"/>
      <c r="F11" s="11"/>
      <c r="G11" s="11"/>
      <c r="H11" s="11"/>
      <c r="I11" s="11"/>
      <c r="J11" s="11"/>
      <c r="K11" s="11"/>
      <c r="L11" s="11"/>
      <c r="M11" s="11"/>
      <c r="N11" s="11"/>
      <c r="O11" s="11"/>
      <c r="P11" s="11"/>
      <c r="Q11" s="11"/>
      <c r="R11" s="11"/>
      <c r="S11" s="11"/>
      <c r="T11" s="11"/>
      <c r="U11" s="11"/>
      <c r="V11" s="11"/>
      <c r="W11" s="11"/>
      <c r="X11" s="26"/>
      <c r="Y11" s="26"/>
      <c r="Z11" s="26"/>
      <c r="AA11" s="26"/>
      <c r="AB11" s="26"/>
      <c r="AC11" s="26"/>
      <c r="AD11" s="148"/>
      <c r="AE11" s="169"/>
      <c r="AF11" s="186"/>
      <c r="AG11" s="186"/>
      <c r="AH11" s="186"/>
      <c r="AI11" s="186"/>
      <c r="AJ11" s="186"/>
      <c r="AK11" s="186"/>
      <c r="AL11" s="253"/>
      <c r="AW11" s="239"/>
      <c r="AX11" s="239"/>
      <c r="AY11" s="239"/>
      <c r="AZ11" s="239"/>
      <c r="BA11" s="239"/>
      <c r="BB11" s="239"/>
      <c r="BC11" s="239"/>
      <c r="BD11" s="239"/>
      <c r="BE11" s="239"/>
      <c r="BF11" s="239"/>
      <c r="BG11" s="239"/>
      <c r="BH11" s="239"/>
    </row>
    <row r="12" spans="1:60" ht="12.75" customHeight="1" x14ac:dyDescent="0.25">
      <c r="A12" s="252"/>
      <c r="B12" s="11"/>
      <c r="C12" s="11"/>
      <c r="D12" s="11"/>
      <c r="E12" s="11"/>
      <c r="F12" s="11"/>
      <c r="G12" s="11"/>
      <c r="H12" s="11"/>
      <c r="I12" s="11"/>
      <c r="J12" s="11"/>
      <c r="K12" s="120"/>
      <c r="L12" s="32"/>
      <c r="M12" s="32"/>
      <c r="N12" s="32"/>
      <c r="O12" s="32"/>
      <c r="P12" s="32"/>
      <c r="Q12" s="32"/>
      <c r="R12" s="32"/>
      <c r="S12" s="32"/>
      <c r="T12" s="32"/>
      <c r="U12" s="32"/>
      <c r="V12" s="169"/>
      <c r="W12" s="11"/>
      <c r="X12" s="26"/>
      <c r="Y12" s="26"/>
      <c r="Z12" s="26"/>
      <c r="AA12" s="26"/>
      <c r="AB12" s="26"/>
      <c r="AC12" s="26"/>
      <c r="AD12" s="148"/>
      <c r="AE12" s="169"/>
      <c r="AF12" s="186"/>
      <c r="AG12" s="186"/>
      <c r="AH12" s="186"/>
      <c r="AI12" s="186"/>
      <c r="AJ12" s="186"/>
      <c r="AK12" s="186"/>
      <c r="AL12" s="253"/>
      <c r="AW12" s="239"/>
      <c r="AX12" s="239"/>
      <c r="AY12" s="239"/>
      <c r="AZ12" s="239"/>
      <c r="BA12" s="239"/>
      <c r="BB12" s="239"/>
      <c r="BC12" s="239"/>
      <c r="BD12" s="239"/>
      <c r="BE12" s="239"/>
      <c r="BF12" s="239"/>
      <c r="BG12" s="239"/>
      <c r="BH12" s="239"/>
    </row>
    <row r="13" spans="1:60" ht="12.75" customHeight="1" x14ac:dyDescent="0.2">
      <c r="A13" s="252"/>
      <c r="B13" s="11"/>
      <c r="C13" s="33"/>
      <c r="D13" s="33"/>
      <c r="E13" s="33"/>
      <c r="F13" s="33"/>
      <c r="G13" s="33"/>
      <c r="H13" s="33"/>
      <c r="I13" s="33"/>
      <c r="J13" s="33"/>
      <c r="K13" s="149"/>
      <c r="L13" s="118"/>
      <c r="M13" s="118"/>
      <c r="N13" s="118"/>
      <c r="O13" s="118"/>
      <c r="P13" s="118"/>
      <c r="Q13" s="118"/>
      <c r="R13" s="118"/>
      <c r="S13" s="118"/>
      <c r="T13" s="185"/>
      <c r="U13" s="185"/>
      <c r="V13" s="187"/>
      <c r="W13" s="185"/>
      <c r="X13" s="185"/>
      <c r="Y13" s="185"/>
      <c r="Z13" s="185"/>
      <c r="AA13" s="185"/>
      <c r="AB13" s="185"/>
      <c r="AC13" s="185"/>
      <c r="AD13" s="6"/>
      <c r="AE13" s="6"/>
      <c r="AF13" s="186"/>
      <c r="AG13" s="186"/>
      <c r="AH13" s="186"/>
      <c r="AI13" s="186"/>
      <c r="AJ13" s="186"/>
      <c r="AK13" s="186"/>
      <c r="AL13" s="253"/>
      <c r="AW13" s="239"/>
      <c r="AX13" s="239"/>
      <c r="AY13" s="239"/>
      <c r="AZ13" s="239"/>
      <c r="BA13" s="239"/>
      <c r="BB13" s="239"/>
      <c r="BC13" s="239"/>
      <c r="BD13" s="239"/>
      <c r="BE13" s="239"/>
      <c r="BF13" s="239"/>
      <c r="BG13" s="239"/>
      <c r="BH13" s="239"/>
    </row>
    <row r="14" spans="1:60" ht="12.75" customHeight="1" thickBot="1" x14ac:dyDescent="0.25">
      <c r="A14" s="252"/>
      <c r="B14" s="225" t="s">
        <v>51</v>
      </c>
      <c r="C14" s="226"/>
      <c r="D14" s="226"/>
      <c r="E14" s="226"/>
      <c r="F14" s="226"/>
      <c r="G14" s="226"/>
      <c r="H14" s="226"/>
      <c r="I14" s="226"/>
      <c r="J14" s="226"/>
      <c r="K14" s="226"/>
      <c r="L14" s="226"/>
      <c r="M14" s="226"/>
      <c r="N14" s="226"/>
      <c r="O14" s="226"/>
      <c r="P14" s="226"/>
      <c r="Q14" s="226"/>
      <c r="R14" s="227"/>
      <c r="S14" s="228"/>
      <c r="T14" s="36"/>
      <c r="U14" s="225" t="s">
        <v>120</v>
      </c>
      <c r="V14" s="229"/>
      <c r="W14" s="230"/>
      <c r="X14" s="230"/>
      <c r="Y14" s="230"/>
      <c r="Z14" s="230"/>
      <c r="AA14" s="230"/>
      <c r="AB14" s="230"/>
      <c r="AC14" s="230"/>
      <c r="AD14" s="230"/>
      <c r="AE14" s="230"/>
      <c r="AF14" s="230"/>
      <c r="AG14" s="377"/>
      <c r="AH14" s="377"/>
      <c r="AI14" s="230"/>
      <c r="AJ14" s="231"/>
      <c r="AK14" s="218"/>
      <c r="AL14" s="253"/>
    </row>
    <row r="15" spans="1:60" ht="12.75" customHeight="1" thickBot="1" x14ac:dyDescent="0.25">
      <c r="A15" s="252"/>
      <c r="B15" s="38" t="s">
        <v>35</v>
      </c>
      <c r="C15" s="704" t="s">
        <v>62</v>
      </c>
      <c r="D15" s="704"/>
      <c r="E15" s="704"/>
      <c r="F15" s="704"/>
      <c r="G15" s="704"/>
      <c r="H15" s="704"/>
      <c r="I15" s="704"/>
      <c r="J15" s="704"/>
      <c r="K15" s="704"/>
      <c r="L15" s="704"/>
      <c r="M15" s="704"/>
      <c r="N15" s="704"/>
      <c r="O15" s="704"/>
      <c r="P15" s="703" t="str">
        <f>IF('Page 1'!AE44=0," ",'Page 1'!AE44)</f>
        <v xml:space="preserve"> </v>
      </c>
      <c r="Q15" s="703"/>
      <c r="R15" s="782" t="s">
        <v>34</v>
      </c>
      <c r="S15" s="783"/>
      <c r="T15" s="11"/>
      <c r="U15" s="581" t="s">
        <v>63</v>
      </c>
      <c r="V15" s="577" t="s">
        <v>119</v>
      </c>
      <c r="W15" s="577"/>
      <c r="X15" s="577"/>
      <c r="Y15" s="577"/>
      <c r="Z15" s="577"/>
      <c r="AA15" s="577"/>
      <c r="AB15" s="577"/>
      <c r="AC15" s="577"/>
      <c r="AD15" s="577"/>
      <c r="AE15" s="577"/>
      <c r="AF15" s="578"/>
      <c r="AG15" s="701"/>
      <c r="AH15" s="702"/>
      <c r="AI15" s="705" t="s">
        <v>8</v>
      </c>
      <c r="AJ15" s="706"/>
      <c r="AK15" s="218"/>
      <c r="AL15" s="253"/>
    </row>
    <row r="16" spans="1:60" ht="12.75" customHeight="1" thickBot="1" x14ac:dyDescent="0.25">
      <c r="A16" s="252"/>
      <c r="B16" s="249" t="s">
        <v>36</v>
      </c>
      <c r="C16" s="761" t="s">
        <v>103</v>
      </c>
      <c r="D16" s="761"/>
      <c r="E16" s="761"/>
      <c r="F16" s="761"/>
      <c r="G16" s="761"/>
      <c r="H16" s="761"/>
      <c r="I16" s="761"/>
      <c r="J16" s="761"/>
      <c r="K16" s="761"/>
      <c r="L16" s="761"/>
      <c r="M16" s="761"/>
      <c r="N16" s="761"/>
      <c r="O16" s="761"/>
      <c r="P16" s="784" t="str">
        <f>IF(OR('Page 1'!AE45=" ", 0)," ",ROUND('Page 1'!AE45,1))</f>
        <v xml:space="preserve"> </v>
      </c>
      <c r="Q16" s="784"/>
      <c r="R16" s="653" t="s">
        <v>8</v>
      </c>
      <c r="S16" s="605"/>
      <c r="T16" s="11"/>
      <c r="U16" s="582"/>
      <c r="V16" s="579"/>
      <c r="W16" s="579"/>
      <c r="X16" s="579"/>
      <c r="Y16" s="579"/>
      <c r="Z16" s="579"/>
      <c r="AA16" s="579"/>
      <c r="AB16" s="579"/>
      <c r="AC16" s="579"/>
      <c r="AD16" s="579"/>
      <c r="AE16" s="579"/>
      <c r="AF16" s="580"/>
      <c r="AG16" s="701"/>
      <c r="AH16" s="702"/>
      <c r="AI16" s="707"/>
      <c r="AJ16" s="708"/>
      <c r="AK16" s="218"/>
      <c r="AL16" s="253"/>
    </row>
    <row r="17" spans="1:56" ht="12.75" customHeight="1" thickBot="1" x14ac:dyDescent="0.25">
      <c r="A17" s="252"/>
      <c r="B17" s="754" t="s">
        <v>37</v>
      </c>
      <c r="C17" s="773" t="s">
        <v>48</v>
      </c>
      <c r="D17" s="773"/>
      <c r="E17" s="773"/>
      <c r="F17" s="773"/>
      <c r="G17" s="773"/>
      <c r="H17" s="773"/>
      <c r="I17" s="773"/>
      <c r="J17" s="773"/>
      <c r="K17" s="773"/>
      <c r="L17" s="773"/>
      <c r="M17" s="773"/>
      <c r="N17" s="773"/>
      <c r="O17" s="773"/>
      <c r="P17" s="701"/>
      <c r="Q17" s="702"/>
      <c r="R17" s="604" t="s">
        <v>8</v>
      </c>
      <c r="S17" s="605"/>
      <c r="T17" s="11"/>
      <c r="U17" s="582" t="s">
        <v>179</v>
      </c>
      <c r="V17" s="583" t="s">
        <v>55</v>
      </c>
      <c r="W17" s="583"/>
      <c r="X17" s="583"/>
      <c r="Y17" s="583"/>
      <c r="Z17" s="583"/>
      <c r="AA17" s="583"/>
      <c r="AB17" s="583"/>
      <c r="AC17" s="583"/>
      <c r="AD17" s="583"/>
      <c r="AE17" s="583"/>
      <c r="AF17" s="584"/>
      <c r="AG17" s="710"/>
      <c r="AH17" s="711"/>
      <c r="AI17" s="712" t="s">
        <v>167</v>
      </c>
      <c r="AJ17" s="713"/>
      <c r="AK17" s="218"/>
      <c r="AL17" s="253"/>
    </row>
    <row r="18" spans="1:56" ht="12.75" customHeight="1" thickBot="1" x14ac:dyDescent="0.25">
      <c r="A18" s="252"/>
      <c r="B18" s="754"/>
      <c r="C18" s="773"/>
      <c r="D18" s="773"/>
      <c r="E18" s="773"/>
      <c r="F18" s="773"/>
      <c r="G18" s="773"/>
      <c r="H18" s="773"/>
      <c r="I18" s="773"/>
      <c r="J18" s="773"/>
      <c r="K18" s="773"/>
      <c r="L18" s="773"/>
      <c r="M18" s="773"/>
      <c r="N18" s="773"/>
      <c r="O18" s="773"/>
      <c r="P18" s="701"/>
      <c r="Q18" s="702"/>
      <c r="R18" s="604"/>
      <c r="S18" s="605"/>
      <c r="T18" s="11"/>
      <c r="U18" s="582"/>
      <c r="V18" s="585"/>
      <c r="W18" s="585"/>
      <c r="X18" s="585"/>
      <c r="Y18" s="585"/>
      <c r="Z18" s="585"/>
      <c r="AA18" s="585"/>
      <c r="AB18" s="585"/>
      <c r="AC18" s="585"/>
      <c r="AD18" s="585"/>
      <c r="AE18" s="585"/>
      <c r="AF18" s="586"/>
      <c r="AG18" s="710"/>
      <c r="AH18" s="711"/>
      <c r="AI18" s="714"/>
      <c r="AJ18" s="715"/>
      <c r="AK18" s="218"/>
      <c r="AL18" s="253"/>
    </row>
    <row r="19" spans="1:56" ht="12.75" customHeight="1" thickBot="1" x14ac:dyDescent="0.25">
      <c r="A19" s="252"/>
      <c r="B19" s="249" t="s">
        <v>38</v>
      </c>
      <c r="C19" s="761" t="s">
        <v>32</v>
      </c>
      <c r="D19" s="761"/>
      <c r="E19" s="761"/>
      <c r="F19" s="761"/>
      <c r="G19" s="761"/>
      <c r="H19" s="761"/>
      <c r="I19" s="761"/>
      <c r="J19" s="761"/>
      <c r="K19" s="761"/>
      <c r="L19" s="761"/>
      <c r="M19" s="761"/>
      <c r="N19" s="761"/>
      <c r="O19" s="761"/>
      <c r="P19" s="635"/>
      <c r="Q19" s="450"/>
      <c r="R19" s="604" t="s">
        <v>8</v>
      </c>
      <c r="S19" s="605"/>
      <c r="T19" s="11"/>
      <c r="U19" s="367" t="s">
        <v>180</v>
      </c>
      <c r="V19" s="587" t="s">
        <v>143</v>
      </c>
      <c r="W19" s="587"/>
      <c r="X19" s="587"/>
      <c r="Y19" s="587"/>
      <c r="Z19" s="587"/>
      <c r="AA19" s="587"/>
      <c r="AB19" s="587"/>
      <c r="AC19" s="587"/>
      <c r="AD19" s="587"/>
      <c r="AE19" s="587"/>
      <c r="AF19" s="588"/>
      <c r="AG19" s="635"/>
      <c r="AH19" s="709"/>
      <c r="AI19" s="707" t="s">
        <v>8</v>
      </c>
      <c r="AJ19" s="708"/>
      <c r="AK19" s="218"/>
      <c r="AL19" s="253"/>
    </row>
    <row r="20" spans="1:56" ht="12.75" customHeight="1" thickBot="1" x14ac:dyDescent="0.25">
      <c r="A20" s="252"/>
      <c r="B20" s="249" t="s">
        <v>39</v>
      </c>
      <c r="C20" s="761" t="s">
        <v>33</v>
      </c>
      <c r="D20" s="761"/>
      <c r="E20" s="761"/>
      <c r="F20" s="761"/>
      <c r="G20" s="761"/>
      <c r="H20" s="761"/>
      <c r="I20" s="761"/>
      <c r="J20" s="761"/>
      <c r="K20" s="761"/>
      <c r="L20" s="761"/>
      <c r="M20" s="761"/>
      <c r="N20" s="761"/>
      <c r="O20" s="761"/>
      <c r="P20" s="635"/>
      <c r="Q20" s="771"/>
      <c r="R20" s="604" t="s">
        <v>8</v>
      </c>
      <c r="S20" s="605"/>
      <c r="T20" s="11"/>
      <c r="U20" s="367" t="s">
        <v>181</v>
      </c>
      <c r="V20" s="589" t="s">
        <v>59</v>
      </c>
      <c r="W20" s="589"/>
      <c r="X20" s="589"/>
      <c r="Y20" s="589"/>
      <c r="Z20" s="589"/>
      <c r="AA20" s="589"/>
      <c r="AB20" s="589"/>
      <c r="AC20" s="589"/>
      <c r="AD20" s="589"/>
      <c r="AE20" s="589"/>
      <c r="AF20" s="590"/>
      <c r="AG20" s="608" t="str">
        <f>IF(MAX(AG15,AG19)=0," ",MAX(AG15,AG19))</f>
        <v xml:space="preserve"> </v>
      </c>
      <c r="AH20" s="608"/>
      <c r="AI20" s="609" t="s">
        <v>8</v>
      </c>
      <c r="AJ20" s="610"/>
      <c r="AK20" s="218"/>
      <c r="AL20" s="253"/>
      <c r="AO20" s="211"/>
    </row>
    <row r="21" spans="1:56" ht="12.75" customHeight="1" thickBot="1" x14ac:dyDescent="0.25">
      <c r="A21" s="252"/>
      <c r="B21" s="754" t="s">
        <v>49</v>
      </c>
      <c r="C21" s="772" t="s">
        <v>44</v>
      </c>
      <c r="D21" s="773"/>
      <c r="E21" s="773"/>
      <c r="F21" s="773"/>
      <c r="G21" s="773"/>
      <c r="H21" s="773"/>
      <c r="I21" s="773"/>
      <c r="J21" s="773"/>
      <c r="K21" s="773"/>
      <c r="L21" s="773"/>
      <c r="M21" s="773"/>
      <c r="N21" s="773"/>
      <c r="O21" s="773"/>
      <c r="P21" s="774" t="str">
        <f>IF(SUM(P16:Q20)=0," ",SUM(P16:Q20))</f>
        <v xml:space="preserve"> </v>
      </c>
      <c r="Q21" s="774"/>
      <c r="R21" s="604" t="s">
        <v>8</v>
      </c>
      <c r="S21" s="605"/>
      <c r="T21" s="212"/>
      <c r="U21" s="391" t="s">
        <v>182</v>
      </c>
      <c r="V21" s="591" t="s">
        <v>145</v>
      </c>
      <c r="W21" s="591"/>
      <c r="X21" s="591"/>
      <c r="Y21" s="591"/>
      <c r="Z21" s="591"/>
      <c r="AA21" s="591"/>
      <c r="AB21" s="591"/>
      <c r="AC21" s="591"/>
      <c r="AD21" s="591"/>
      <c r="AE21" s="591"/>
      <c r="AF21" s="592"/>
      <c r="AG21" s="617" t="str">
        <f>IFERROR('Conversion Sheet A'!B6," ")</f>
        <v xml:space="preserve"> </v>
      </c>
      <c r="AH21" s="618"/>
      <c r="AI21" s="619" t="s">
        <v>34</v>
      </c>
      <c r="AJ21" s="620"/>
      <c r="AK21" s="218"/>
      <c r="AL21" s="253"/>
      <c r="BB21" s="211"/>
    </row>
    <row r="22" spans="1:56" ht="12.75" customHeight="1" thickBot="1" x14ac:dyDescent="0.25">
      <c r="A22" s="252"/>
      <c r="B22" s="754"/>
      <c r="C22" s="772"/>
      <c r="D22" s="773"/>
      <c r="E22" s="773"/>
      <c r="F22" s="773"/>
      <c r="G22" s="773"/>
      <c r="H22" s="773"/>
      <c r="I22" s="773"/>
      <c r="J22" s="773"/>
      <c r="K22" s="773"/>
      <c r="L22" s="773"/>
      <c r="M22" s="773"/>
      <c r="N22" s="773"/>
      <c r="O22" s="773"/>
      <c r="P22" s="775"/>
      <c r="Q22" s="775"/>
      <c r="R22" s="604"/>
      <c r="S22" s="605"/>
      <c r="T22" s="213"/>
      <c r="U22" s="682" t="s">
        <v>195</v>
      </c>
      <c r="V22" s="683"/>
      <c r="W22" s="683"/>
      <c r="X22" s="683"/>
      <c r="Y22" s="683"/>
      <c r="Z22" s="683"/>
      <c r="AA22" s="683"/>
      <c r="AB22" s="683"/>
      <c r="AC22" s="683"/>
      <c r="AD22" s="683"/>
      <c r="AE22" s="683"/>
      <c r="AF22" s="684"/>
      <c r="AG22" s="662"/>
      <c r="AH22" s="663"/>
      <c r="AI22" s="670" t="s">
        <v>79</v>
      </c>
      <c r="AJ22" s="671"/>
      <c r="AK22" s="7"/>
      <c r="AL22" s="253"/>
      <c r="AO22" s="11"/>
      <c r="AP22" s="11"/>
      <c r="AQ22" s="11"/>
      <c r="AR22" s="11"/>
    </row>
    <row r="23" spans="1:56" ht="12.75" customHeight="1" thickBot="1" x14ac:dyDescent="0.25">
      <c r="A23" s="252"/>
      <c r="B23" s="754"/>
      <c r="C23" s="772"/>
      <c r="D23" s="773"/>
      <c r="E23" s="773"/>
      <c r="F23" s="773"/>
      <c r="G23" s="773"/>
      <c r="H23" s="773"/>
      <c r="I23" s="773"/>
      <c r="J23" s="773"/>
      <c r="K23" s="773"/>
      <c r="L23" s="773"/>
      <c r="M23" s="773"/>
      <c r="N23" s="773"/>
      <c r="O23" s="773"/>
      <c r="P23" s="775"/>
      <c r="Q23" s="775"/>
      <c r="R23" s="606"/>
      <c r="S23" s="607"/>
      <c r="T23" s="213"/>
      <c r="U23" s="685"/>
      <c r="V23" s="686"/>
      <c r="W23" s="686"/>
      <c r="X23" s="686"/>
      <c r="Y23" s="686"/>
      <c r="Z23" s="686"/>
      <c r="AA23" s="686"/>
      <c r="AB23" s="686"/>
      <c r="AC23" s="686"/>
      <c r="AD23" s="686"/>
      <c r="AE23" s="686"/>
      <c r="AF23" s="687"/>
      <c r="AG23" s="662"/>
      <c r="AH23" s="663"/>
      <c r="AI23" s="672"/>
      <c r="AJ23" s="673"/>
      <c r="AK23" s="7"/>
      <c r="AL23" s="253"/>
      <c r="AO23" s="11"/>
      <c r="AP23" s="11"/>
      <c r="AQ23" s="11"/>
      <c r="AR23" s="11"/>
    </row>
    <row r="24" spans="1:56" ht="12.75" customHeight="1" thickBot="1" x14ac:dyDescent="0.25">
      <c r="A24" s="252"/>
      <c r="B24" s="582" t="s">
        <v>40</v>
      </c>
      <c r="C24" s="641" t="s">
        <v>54</v>
      </c>
      <c r="D24" s="589"/>
      <c r="E24" s="589"/>
      <c r="F24" s="589"/>
      <c r="G24" s="589"/>
      <c r="H24" s="589"/>
      <c r="I24" s="589"/>
      <c r="J24" s="589"/>
      <c r="K24" s="589"/>
      <c r="L24" s="589"/>
      <c r="M24" s="589"/>
      <c r="N24" s="589"/>
      <c r="O24" s="589"/>
      <c r="P24" s="643"/>
      <c r="Q24" s="644"/>
      <c r="R24" s="654"/>
      <c r="S24" s="655"/>
      <c r="T24" s="213"/>
      <c r="U24" s="666" t="s">
        <v>196</v>
      </c>
      <c r="V24" s="667"/>
      <c r="W24" s="667"/>
      <c r="X24" s="667"/>
      <c r="Y24" s="667"/>
      <c r="Z24" s="667"/>
      <c r="AA24" s="667"/>
      <c r="AB24" s="667"/>
      <c r="AC24" s="667"/>
      <c r="AD24" s="667"/>
      <c r="AE24" s="667"/>
      <c r="AF24" s="678"/>
      <c r="AG24" s="662"/>
      <c r="AH24" s="663"/>
      <c r="AI24" s="674" t="s">
        <v>79</v>
      </c>
      <c r="AJ24" s="675"/>
      <c r="AK24" s="7"/>
      <c r="AL24" s="253"/>
    </row>
    <row r="25" spans="1:56" ht="12.75" customHeight="1" thickBot="1" x14ac:dyDescent="0.25">
      <c r="A25" s="252"/>
      <c r="B25" s="640"/>
      <c r="C25" s="642"/>
      <c r="D25" s="591"/>
      <c r="E25" s="591"/>
      <c r="F25" s="591"/>
      <c r="G25" s="591"/>
      <c r="H25" s="591"/>
      <c r="I25" s="591"/>
      <c r="J25" s="591"/>
      <c r="K25" s="591"/>
      <c r="L25" s="591"/>
      <c r="M25" s="591"/>
      <c r="N25" s="591"/>
      <c r="O25" s="591"/>
      <c r="P25" s="645"/>
      <c r="Q25" s="646"/>
      <c r="R25" s="664"/>
      <c r="S25" s="665"/>
      <c r="T25" s="11"/>
      <c r="U25" s="679"/>
      <c r="V25" s="680"/>
      <c r="W25" s="680"/>
      <c r="X25" s="680"/>
      <c r="Y25" s="680"/>
      <c r="Z25" s="680"/>
      <c r="AA25" s="680"/>
      <c r="AB25" s="680"/>
      <c r="AC25" s="680"/>
      <c r="AD25" s="680"/>
      <c r="AE25" s="680"/>
      <c r="AF25" s="681"/>
      <c r="AG25" s="662"/>
      <c r="AH25" s="663"/>
      <c r="AI25" s="676"/>
      <c r="AJ25" s="677"/>
      <c r="AK25" s="7"/>
      <c r="AL25" s="253"/>
    </row>
    <row r="26" spans="1:56" ht="12.75" customHeight="1" thickBot="1" x14ac:dyDescent="0.25">
      <c r="A26" s="252"/>
      <c r="B26" s="209" t="s">
        <v>65</v>
      </c>
      <c r="C26" s="649" t="s">
        <v>143</v>
      </c>
      <c r="D26" s="650"/>
      <c r="E26" s="650"/>
      <c r="F26" s="650"/>
      <c r="G26" s="650"/>
      <c r="H26" s="650"/>
      <c r="I26" s="650"/>
      <c r="J26" s="650"/>
      <c r="K26" s="650"/>
      <c r="L26" s="650"/>
      <c r="M26" s="650"/>
      <c r="N26" s="650"/>
      <c r="O26" s="650"/>
      <c r="P26" s="635"/>
      <c r="Q26" s="450"/>
      <c r="R26" s="651" t="s">
        <v>8</v>
      </c>
      <c r="S26" s="652"/>
      <c r="T26" s="11"/>
      <c r="U26" s="11"/>
      <c r="V26" s="11"/>
      <c r="W26" s="11"/>
      <c r="X26" s="11"/>
      <c r="Y26" s="11"/>
      <c r="Z26" s="11"/>
      <c r="AA26" s="11"/>
      <c r="AB26" s="11"/>
      <c r="AC26" s="11"/>
      <c r="AD26" s="11"/>
      <c r="AE26" s="11"/>
      <c r="AF26" s="11"/>
      <c r="AG26" s="11"/>
      <c r="AH26" s="11"/>
      <c r="AI26" s="11"/>
      <c r="AJ26" s="11"/>
      <c r="AK26" s="7"/>
      <c r="AL26" s="253"/>
      <c r="AN26" s="304"/>
      <c r="AO26" s="304"/>
    </row>
    <row r="27" spans="1:56" ht="12.75" customHeight="1" x14ac:dyDescent="0.2">
      <c r="A27" s="252"/>
      <c r="B27" s="115" t="s">
        <v>41</v>
      </c>
      <c r="C27" s="35" t="s">
        <v>194</v>
      </c>
      <c r="D27" s="35"/>
      <c r="E27" s="35"/>
      <c r="F27" s="35"/>
      <c r="G27" s="35"/>
      <c r="H27" s="35"/>
      <c r="I27" s="35"/>
      <c r="J27" s="35"/>
      <c r="K27" s="35"/>
      <c r="L27" s="35"/>
      <c r="M27" s="35"/>
      <c r="N27" s="35"/>
      <c r="O27" s="35"/>
      <c r="P27" s="625">
        <f>IFERROR(MAX(P21,P26)," ")</f>
        <v>0</v>
      </c>
      <c r="Q27" s="626"/>
      <c r="R27" s="653" t="s">
        <v>8</v>
      </c>
      <c r="S27" s="605"/>
      <c r="T27" s="11"/>
      <c r="U27" s="695" t="s">
        <v>130</v>
      </c>
      <c r="V27" s="696"/>
      <c r="W27" s="696"/>
      <c r="X27" s="696"/>
      <c r="Y27" s="696"/>
      <c r="Z27" s="696"/>
      <c r="AA27" s="696"/>
      <c r="AB27" s="696"/>
      <c r="AC27" s="696"/>
      <c r="AD27" s="696"/>
      <c r="AE27" s="696"/>
      <c r="AF27" s="696"/>
      <c r="AG27" s="696"/>
      <c r="AH27" s="696"/>
      <c r="AI27" s="696"/>
      <c r="AJ27" s="697"/>
      <c r="AK27" s="7"/>
      <c r="AL27" s="253"/>
    </row>
    <row r="28" spans="1:56" ht="12.75" customHeight="1" x14ac:dyDescent="0.2">
      <c r="A28" s="252"/>
      <c r="B28" s="647" t="s">
        <v>56</v>
      </c>
      <c r="C28" s="755" t="s">
        <v>192</v>
      </c>
      <c r="D28" s="756"/>
      <c r="E28" s="756"/>
      <c r="F28" s="756"/>
      <c r="G28" s="756"/>
      <c r="H28" s="756"/>
      <c r="I28" s="756"/>
      <c r="J28" s="756"/>
      <c r="K28" s="756"/>
      <c r="L28" s="756"/>
      <c r="M28" s="756"/>
      <c r="N28" s="756"/>
      <c r="O28" s="757"/>
      <c r="P28" s="621" t="str">
        <f>IFERROR(IF('Conversion Sheet A'!B23=1,'Conversion Sheet A'!B5,'Conversion Sheet A'!B19)," ")</f>
        <v xml:space="preserve"> </v>
      </c>
      <c r="Q28" s="622"/>
      <c r="R28" s="636" t="s">
        <v>34</v>
      </c>
      <c r="S28" s="637"/>
      <c r="T28" s="11"/>
      <c r="U28" s="698"/>
      <c r="V28" s="699"/>
      <c r="W28" s="699"/>
      <c r="X28" s="699"/>
      <c r="Y28" s="699"/>
      <c r="Z28" s="699"/>
      <c r="AA28" s="699"/>
      <c r="AB28" s="699"/>
      <c r="AC28" s="699"/>
      <c r="AD28" s="699"/>
      <c r="AE28" s="699"/>
      <c r="AF28" s="699"/>
      <c r="AG28" s="699"/>
      <c r="AH28" s="699"/>
      <c r="AI28" s="699"/>
      <c r="AJ28" s="700"/>
      <c r="AK28" s="7"/>
      <c r="AL28" s="253"/>
    </row>
    <row r="29" spans="1:56" ht="12.75" customHeight="1" x14ac:dyDescent="0.2">
      <c r="A29" s="252"/>
      <c r="B29" s="648"/>
      <c r="C29" s="758"/>
      <c r="D29" s="759"/>
      <c r="E29" s="759"/>
      <c r="F29" s="759"/>
      <c r="G29" s="759"/>
      <c r="H29" s="759"/>
      <c r="I29" s="759"/>
      <c r="J29" s="759"/>
      <c r="K29" s="759"/>
      <c r="L29" s="759"/>
      <c r="M29" s="759"/>
      <c r="N29" s="759"/>
      <c r="O29" s="760"/>
      <c r="P29" s="623"/>
      <c r="Q29" s="624"/>
      <c r="R29" s="638"/>
      <c r="S29" s="639"/>
      <c r="T29" s="11"/>
      <c r="U29" s="567" t="s">
        <v>183</v>
      </c>
      <c r="V29" s="563" t="s">
        <v>189</v>
      </c>
      <c r="W29" s="564"/>
      <c r="X29" s="564"/>
      <c r="Y29" s="564"/>
      <c r="Z29" s="564"/>
      <c r="AA29" s="564"/>
      <c r="AB29" s="564"/>
      <c r="AC29" s="564"/>
      <c r="AD29" s="564"/>
      <c r="AE29" s="564"/>
      <c r="AF29" s="564"/>
      <c r="AG29" s="569" t="str">
        <f>IFERROR(P27+AG20," ")</f>
        <v xml:space="preserve"> </v>
      </c>
      <c r="AH29" s="570"/>
      <c r="AI29" s="573" t="s">
        <v>8</v>
      </c>
      <c r="AJ29" s="574"/>
      <c r="AK29" s="7"/>
      <c r="AL29" s="253"/>
      <c r="AO29" s="29"/>
      <c r="AP29" s="29"/>
      <c r="AQ29" s="214"/>
      <c r="AR29" s="214"/>
      <c r="AS29" s="214"/>
      <c r="AT29" s="214"/>
      <c r="AU29" s="214"/>
      <c r="AV29" s="214"/>
      <c r="AW29" s="214"/>
      <c r="AX29" s="214"/>
      <c r="AY29" s="214"/>
      <c r="AZ29" s="214"/>
      <c r="BA29" s="215"/>
      <c r="BB29" s="215"/>
      <c r="BC29" s="121"/>
      <c r="BD29" s="121"/>
    </row>
    <row r="30" spans="1:56" ht="12.75" customHeight="1" x14ac:dyDescent="0.2">
      <c r="A30" s="252"/>
      <c r="B30" s="165" t="s">
        <v>57</v>
      </c>
      <c r="C30" s="751" t="s">
        <v>115</v>
      </c>
      <c r="D30" s="752"/>
      <c r="E30" s="752"/>
      <c r="F30" s="752"/>
      <c r="G30" s="752"/>
      <c r="H30" s="752"/>
      <c r="I30" s="752"/>
      <c r="J30" s="752"/>
      <c r="K30" s="752"/>
      <c r="L30" s="752"/>
      <c r="M30" s="752"/>
      <c r="N30" s="752"/>
      <c r="O30" s="753"/>
      <c r="P30" s="691" t="str">
        <f>'Page 3'!Q25</f>
        <v xml:space="preserve"> </v>
      </c>
      <c r="Q30" s="692"/>
      <c r="R30" s="633" t="s">
        <v>64</v>
      </c>
      <c r="S30" s="634"/>
      <c r="T30" s="11"/>
      <c r="U30" s="568"/>
      <c r="V30" s="565"/>
      <c r="W30" s="566"/>
      <c r="X30" s="566"/>
      <c r="Y30" s="566"/>
      <c r="Z30" s="566"/>
      <c r="AA30" s="566"/>
      <c r="AB30" s="566"/>
      <c r="AC30" s="566"/>
      <c r="AD30" s="566"/>
      <c r="AE30" s="566"/>
      <c r="AF30" s="566"/>
      <c r="AG30" s="571"/>
      <c r="AH30" s="572"/>
      <c r="AI30" s="575"/>
      <c r="AJ30" s="576"/>
      <c r="AK30" s="7"/>
      <c r="AL30" s="253"/>
      <c r="AO30" s="214"/>
      <c r="AP30" s="214"/>
      <c r="AQ30" s="214"/>
      <c r="AR30" s="214"/>
      <c r="AS30" s="214"/>
      <c r="AT30" s="214"/>
      <c r="AU30" s="214"/>
      <c r="AV30" s="214"/>
      <c r="AW30" s="214"/>
      <c r="AX30" s="214"/>
      <c r="AY30" s="214"/>
      <c r="AZ30" s="214"/>
      <c r="BA30" s="215"/>
      <c r="BB30" s="215"/>
      <c r="BC30" s="121"/>
      <c r="BD30" s="121"/>
    </row>
    <row r="31" spans="1:56" ht="12.75" customHeight="1" thickBot="1" x14ac:dyDescent="0.25">
      <c r="A31" s="252"/>
      <c r="B31" s="116" t="s">
        <v>58</v>
      </c>
      <c r="C31" s="627" t="s">
        <v>116</v>
      </c>
      <c r="D31" s="627"/>
      <c r="E31" s="627"/>
      <c r="F31" s="627"/>
      <c r="G31" s="627"/>
      <c r="H31" s="627"/>
      <c r="I31" s="627"/>
      <c r="J31" s="627"/>
      <c r="K31" s="627"/>
      <c r="L31" s="627"/>
      <c r="M31" s="627"/>
      <c r="N31" s="627"/>
      <c r="O31" s="628"/>
      <c r="P31" s="776" t="str">
        <f>'Page 3'!Q44</f>
        <v xml:space="preserve"> </v>
      </c>
      <c r="Q31" s="777"/>
      <c r="R31" s="778" t="s">
        <v>66</v>
      </c>
      <c r="S31" s="779"/>
      <c r="T31" s="11"/>
      <c r="U31" s="603" t="s">
        <v>184</v>
      </c>
      <c r="V31" s="593" t="s">
        <v>206</v>
      </c>
      <c r="W31" s="594"/>
      <c r="X31" s="594"/>
      <c r="Y31" s="594"/>
      <c r="Z31" s="594"/>
      <c r="AA31" s="594"/>
      <c r="AB31" s="594"/>
      <c r="AC31" s="594"/>
      <c r="AD31" s="594"/>
      <c r="AE31" s="594"/>
      <c r="AF31" s="595"/>
      <c r="AG31" s="571" t="str">
        <f>IFERROR('Conversion Sheet A'!B11," ")</f>
        <v xml:space="preserve"> </v>
      </c>
      <c r="AH31" s="572"/>
      <c r="AI31" s="688" t="s">
        <v>34</v>
      </c>
      <c r="AJ31" s="689"/>
      <c r="AK31" s="7"/>
      <c r="AL31" s="253"/>
    </row>
    <row r="32" spans="1:56" ht="12.75" customHeight="1" thickBot="1" x14ac:dyDescent="0.25">
      <c r="A32" s="252"/>
      <c r="B32" s="629" t="s">
        <v>202</v>
      </c>
      <c r="C32" s="630"/>
      <c r="D32" s="630"/>
      <c r="E32" s="630"/>
      <c r="F32" s="630"/>
      <c r="G32" s="630"/>
      <c r="H32" s="630"/>
      <c r="I32" s="630"/>
      <c r="J32" s="630"/>
      <c r="K32" s="630"/>
      <c r="L32" s="630"/>
      <c r="M32" s="630"/>
      <c r="N32" s="630"/>
      <c r="O32" s="630"/>
      <c r="P32" s="662"/>
      <c r="Q32" s="663"/>
      <c r="R32" s="780" t="s">
        <v>79</v>
      </c>
      <c r="S32" s="781"/>
      <c r="T32" s="11"/>
      <c r="U32" s="568"/>
      <c r="V32" s="565"/>
      <c r="W32" s="566"/>
      <c r="X32" s="566"/>
      <c r="Y32" s="566"/>
      <c r="Z32" s="566"/>
      <c r="AA32" s="566"/>
      <c r="AB32" s="566"/>
      <c r="AC32" s="566"/>
      <c r="AD32" s="566"/>
      <c r="AE32" s="566"/>
      <c r="AF32" s="596"/>
      <c r="AG32" s="571"/>
      <c r="AH32" s="572"/>
      <c r="AI32" s="690"/>
      <c r="AJ32" s="576"/>
      <c r="AK32" s="7"/>
      <c r="AL32" s="253"/>
    </row>
    <row r="33" spans="1:44" ht="12.75" customHeight="1" thickBot="1" x14ac:dyDescent="0.25">
      <c r="A33" s="277"/>
      <c r="B33" s="631"/>
      <c r="C33" s="632"/>
      <c r="D33" s="632"/>
      <c r="E33" s="632"/>
      <c r="F33" s="632"/>
      <c r="G33" s="632"/>
      <c r="H33" s="632"/>
      <c r="I33" s="632"/>
      <c r="J33" s="632"/>
      <c r="K33" s="632"/>
      <c r="L33" s="632"/>
      <c r="M33" s="632"/>
      <c r="N33" s="632"/>
      <c r="O33" s="632"/>
      <c r="P33" s="662"/>
      <c r="Q33" s="663"/>
      <c r="R33" s="615"/>
      <c r="S33" s="616"/>
      <c r="T33" s="11"/>
      <c r="U33" s="603" t="s">
        <v>185</v>
      </c>
      <c r="V33" s="597" t="s">
        <v>77</v>
      </c>
      <c r="W33" s="598"/>
      <c r="X33" s="598"/>
      <c r="Y33" s="598"/>
      <c r="Z33" s="598"/>
      <c r="AA33" s="598"/>
      <c r="AB33" s="598"/>
      <c r="AC33" s="598"/>
      <c r="AD33" s="598"/>
      <c r="AE33" s="598"/>
      <c r="AF33" s="599"/>
      <c r="AG33" s="691" t="str">
        <f>P30</f>
        <v xml:space="preserve"> </v>
      </c>
      <c r="AH33" s="692"/>
      <c r="AI33" s="656" t="s">
        <v>64</v>
      </c>
      <c r="AJ33" s="657"/>
      <c r="AK33" s="7"/>
      <c r="AL33" s="253"/>
    </row>
    <row r="34" spans="1:44" ht="12.75" customHeight="1" thickBot="1" x14ac:dyDescent="0.25">
      <c r="A34" s="252"/>
      <c r="B34" s="629" t="s">
        <v>203</v>
      </c>
      <c r="C34" s="630"/>
      <c r="D34" s="630"/>
      <c r="E34" s="630"/>
      <c r="F34" s="630"/>
      <c r="G34" s="630"/>
      <c r="H34" s="630"/>
      <c r="I34" s="630"/>
      <c r="J34" s="630"/>
      <c r="K34" s="630"/>
      <c r="L34" s="630"/>
      <c r="M34" s="630"/>
      <c r="N34" s="630"/>
      <c r="O34" s="630"/>
      <c r="P34" s="662"/>
      <c r="Q34" s="663"/>
      <c r="R34" s="780" t="s">
        <v>79</v>
      </c>
      <c r="S34" s="781"/>
      <c r="T34" s="11"/>
      <c r="U34" s="568"/>
      <c r="V34" s="600"/>
      <c r="W34" s="601"/>
      <c r="X34" s="601"/>
      <c r="Y34" s="601"/>
      <c r="Z34" s="601"/>
      <c r="AA34" s="601"/>
      <c r="AB34" s="601"/>
      <c r="AC34" s="601"/>
      <c r="AD34" s="601"/>
      <c r="AE34" s="601"/>
      <c r="AF34" s="602"/>
      <c r="AG34" s="691"/>
      <c r="AH34" s="692"/>
      <c r="AI34" s="658"/>
      <c r="AJ34" s="659"/>
      <c r="AK34" s="7"/>
      <c r="AL34" s="253"/>
      <c r="AO34" s="182"/>
    </row>
    <row r="35" spans="1:44" ht="12.75" customHeight="1" thickBot="1" x14ac:dyDescent="0.25">
      <c r="A35" s="252"/>
      <c r="B35" s="631"/>
      <c r="C35" s="632"/>
      <c r="D35" s="632"/>
      <c r="E35" s="632"/>
      <c r="F35" s="632"/>
      <c r="G35" s="632"/>
      <c r="H35" s="632"/>
      <c r="I35" s="632"/>
      <c r="J35" s="632"/>
      <c r="K35" s="632"/>
      <c r="L35" s="632"/>
      <c r="M35" s="632"/>
      <c r="N35" s="632"/>
      <c r="O35" s="632"/>
      <c r="P35" s="662"/>
      <c r="Q35" s="663"/>
      <c r="R35" s="615"/>
      <c r="S35" s="616"/>
      <c r="T35" s="11"/>
      <c r="U35" s="603" t="s">
        <v>186</v>
      </c>
      <c r="V35" s="597" t="s">
        <v>78</v>
      </c>
      <c r="W35" s="598"/>
      <c r="X35" s="598"/>
      <c r="Y35" s="598"/>
      <c r="Z35" s="598"/>
      <c r="AA35" s="598"/>
      <c r="AB35" s="598"/>
      <c r="AC35" s="598"/>
      <c r="AD35" s="598"/>
      <c r="AE35" s="598"/>
      <c r="AF35" s="599"/>
      <c r="AG35" s="691" t="str">
        <f>P31</f>
        <v xml:space="preserve"> </v>
      </c>
      <c r="AH35" s="692"/>
      <c r="AI35" s="656" t="s">
        <v>66</v>
      </c>
      <c r="AJ35" s="657"/>
      <c r="AK35" s="218"/>
      <c r="AL35" s="253"/>
    </row>
    <row r="36" spans="1:44" ht="12.75" customHeight="1" thickBot="1" x14ac:dyDescent="0.25">
      <c r="A36" s="252"/>
      <c r="B36" s="629" t="str">
        <f>IF('Conversion Sheet A'!B32=1,"SAF Meter Size**","Domestic Meter Size**")</f>
        <v>SAF Meter Size**</v>
      </c>
      <c r="C36" s="630"/>
      <c r="D36" s="630"/>
      <c r="E36" s="630"/>
      <c r="F36" s="630"/>
      <c r="G36" s="630"/>
      <c r="H36" s="630"/>
      <c r="I36" s="630"/>
      <c r="J36" s="630"/>
      <c r="K36" s="630"/>
      <c r="L36" s="630"/>
      <c r="M36" s="630"/>
      <c r="N36" s="630"/>
      <c r="O36" s="630"/>
      <c r="P36" s="662"/>
      <c r="Q36" s="663"/>
      <c r="R36" s="780" t="s">
        <v>79</v>
      </c>
      <c r="S36" s="781"/>
      <c r="T36" s="117"/>
      <c r="U36" s="568"/>
      <c r="V36" s="600"/>
      <c r="W36" s="601"/>
      <c r="X36" s="601"/>
      <c r="Y36" s="601"/>
      <c r="Z36" s="601"/>
      <c r="AA36" s="601"/>
      <c r="AB36" s="601"/>
      <c r="AC36" s="601"/>
      <c r="AD36" s="601"/>
      <c r="AE36" s="601"/>
      <c r="AF36" s="602"/>
      <c r="AG36" s="693"/>
      <c r="AH36" s="694"/>
      <c r="AI36" s="658"/>
      <c r="AJ36" s="659"/>
      <c r="AK36" s="117"/>
      <c r="AL36" s="253"/>
    </row>
    <row r="37" spans="1:44" ht="12.75" customHeight="1" thickBot="1" x14ac:dyDescent="0.25">
      <c r="A37" s="252"/>
      <c r="B37" s="631"/>
      <c r="C37" s="632"/>
      <c r="D37" s="632"/>
      <c r="E37" s="632"/>
      <c r="F37" s="632"/>
      <c r="G37" s="632"/>
      <c r="H37" s="632"/>
      <c r="I37" s="632"/>
      <c r="J37" s="632"/>
      <c r="K37" s="632"/>
      <c r="L37" s="632"/>
      <c r="M37" s="632"/>
      <c r="N37" s="632"/>
      <c r="O37" s="632"/>
      <c r="P37" s="662"/>
      <c r="Q37" s="663"/>
      <c r="R37" s="615"/>
      <c r="S37" s="616"/>
      <c r="T37" s="117"/>
      <c r="U37" s="666" t="s">
        <v>211</v>
      </c>
      <c r="V37" s="667"/>
      <c r="W37" s="667"/>
      <c r="X37" s="667"/>
      <c r="Y37" s="667"/>
      <c r="Z37" s="667"/>
      <c r="AA37" s="667"/>
      <c r="AB37" s="667"/>
      <c r="AC37" s="667"/>
      <c r="AD37" s="667"/>
      <c r="AE37" s="667"/>
      <c r="AF37" s="667"/>
      <c r="AG37" s="611"/>
      <c r="AH37" s="612"/>
      <c r="AI37" s="613" t="s">
        <v>79</v>
      </c>
      <c r="AJ37" s="614"/>
      <c r="AK37" s="117"/>
      <c r="AL37" s="253"/>
    </row>
    <row r="38" spans="1:44" ht="12.75" customHeight="1" thickBot="1" x14ac:dyDescent="0.25">
      <c r="A38" s="252"/>
      <c r="B38" s="222" t="s">
        <v>193</v>
      </c>
      <c r="C38" s="11"/>
      <c r="D38" s="11"/>
      <c r="E38" s="11"/>
      <c r="F38" s="11"/>
      <c r="G38" s="11"/>
      <c r="H38" s="11"/>
      <c r="I38" s="11"/>
      <c r="J38" s="11"/>
      <c r="K38" s="11"/>
      <c r="L38" s="11"/>
      <c r="M38" s="11"/>
      <c r="N38" s="11"/>
      <c r="O38" s="11"/>
      <c r="P38" s="11"/>
      <c r="Q38" s="11"/>
      <c r="R38" s="11"/>
      <c r="S38" s="11"/>
      <c r="T38" s="223"/>
      <c r="U38" s="668"/>
      <c r="V38" s="669"/>
      <c r="W38" s="669"/>
      <c r="X38" s="669"/>
      <c r="Y38" s="669"/>
      <c r="Z38" s="669"/>
      <c r="AA38" s="669"/>
      <c r="AB38" s="669"/>
      <c r="AC38" s="669"/>
      <c r="AD38" s="669"/>
      <c r="AE38" s="669"/>
      <c r="AF38" s="669"/>
      <c r="AG38" s="611"/>
      <c r="AH38" s="612"/>
      <c r="AI38" s="660"/>
      <c r="AJ38" s="661"/>
      <c r="AK38" s="223"/>
      <c r="AL38" s="253"/>
    </row>
    <row r="39" spans="1:44" ht="12.75" customHeight="1" thickBot="1" x14ac:dyDescent="0.25">
      <c r="A39" s="252"/>
      <c r="B39" s="26" t="s">
        <v>188</v>
      </c>
      <c r="C39" s="224"/>
      <c r="D39" s="224"/>
      <c r="E39" s="224"/>
      <c r="F39" s="224"/>
      <c r="G39" s="224"/>
      <c r="H39" s="224"/>
      <c r="I39" s="224"/>
      <c r="J39" s="224"/>
      <c r="K39" s="224"/>
      <c r="L39" s="224"/>
      <c r="M39" s="224"/>
      <c r="N39" s="224"/>
      <c r="O39" s="224"/>
      <c r="P39" s="224"/>
      <c r="Q39" s="224"/>
      <c r="R39" s="224"/>
      <c r="S39" s="224"/>
      <c r="T39" s="224"/>
      <c r="U39" s="666" t="s">
        <v>187</v>
      </c>
      <c r="V39" s="667"/>
      <c r="W39" s="667"/>
      <c r="X39" s="667"/>
      <c r="Y39" s="667"/>
      <c r="Z39" s="667"/>
      <c r="AA39" s="667"/>
      <c r="AB39" s="667"/>
      <c r="AC39" s="667"/>
      <c r="AD39" s="667"/>
      <c r="AE39" s="667"/>
      <c r="AF39" s="667"/>
      <c r="AG39" s="611"/>
      <c r="AH39" s="612"/>
      <c r="AI39" s="613" t="s">
        <v>79</v>
      </c>
      <c r="AJ39" s="614"/>
      <c r="AK39" s="224"/>
      <c r="AL39" s="253"/>
    </row>
    <row r="40" spans="1:44" ht="12.75" customHeight="1" thickBot="1" x14ac:dyDescent="0.25">
      <c r="A40" s="252"/>
      <c r="B40" s="11"/>
      <c r="C40" s="11"/>
      <c r="D40" s="11"/>
      <c r="E40" s="11"/>
      <c r="F40" s="11"/>
      <c r="G40" s="11"/>
      <c r="H40" s="11"/>
      <c r="I40" s="11"/>
      <c r="J40" s="11"/>
      <c r="K40" s="11"/>
      <c r="L40" s="11"/>
      <c r="M40" s="11"/>
      <c r="N40" s="11"/>
      <c r="O40" s="11"/>
      <c r="P40" s="224"/>
      <c r="Q40" s="224"/>
      <c r="R40" s="224"/>
      <c r="S40" s="224"/>
      <c r="T40" s="224"/>
      <c r="U40" s="679"/>
      <c r="V40" s="680"/>
      <c r="W40" s="680"/>
      <c r="X40" s="680"/>
      <c r="Y40" s="680"/>
      <c r="Z40" s="680"/>
      <c r="AA40" s="680"/>
      <c r="AB40" s="680"/>
      <c r="AC40" s="680"/>
      <c r="AD40" s="680"/>
      <c r="AE40" s="680"/>
      <c r="AF40" s="680"/>
      <c r="AG40" s="611"/>
      <c r="AH40" s="612"/>
      <c r="AI40" s="615"/>
      <c r="AJ40" s="616"/>
      <c r="AK40" s="224"/>
      <c r="AL40" s="253"/>
    </row>
    <row r="41" spans="1:44" ht="12.75" customHeight="1" x14ac:dyDescent="0.2">
      <c r="A41" s="252"/>
      <c r="B41" s="11"/>
      <c r="C41" s="11"/>
      <c r="D41" s="11"/>
      <c r="E41" s="11"/>
      <c r="F41" s="11"/>
      <c r="G41" s="11"/>
      <c r="H41" s="11"/>
      <c r="I41" s="11"/>
      <c r="J41" s="11"/>
      <c r="K41" s="11"/>
      <c r="L41" s="11"/>
      <c r="M41" s="11"/>
      <c r="N41" s="11"/>
      <c r="O41" s="11"/>
      <c r="P41" s="180"/>
      <c r="Q41" s="180"/>
      <c r="R41" s="180"/>
      <c r="S41" s="180"/>
      <c r="T41" s="180"/>
      <c r="U41" s="11"/>
      <c r="V41" s="11"/>
      <c r="W41" s="11"/>
      <c r="X41" s="11"/>
      <c r="Y41" s="11"/>
      <c r="Z41" s="11"/>
      <c r="AA41" s="11"/>
      <c r="AB41" s="11"/>
      <c r="AC41" s="11"/>
      <c r="AD41" s="11"/>
      <c r="AE41" s="11"/>
      <c r="AF41" s="11"/>
      <c r="AG41" s="11"/>
      <c r="AH41" s="11"/>
      <c r="AI41" s="11"/>
      <c r="AJ41" s="11"/>
      <c r="AK41" s="117"/>
      <c r="AL41" s="253"/>
    </row>
    <row r="42" spans="1:44" ht="12.75" customHeight="1" x14ac:dyDescent="0.2">
      <c r="A42" s="252"/>
      <c r="B42" s="11"/>
      <c r="C42" s="11"/>
      <c r="D42" s="11"/>
      <c r="E42" s="11"/>
      <c r="F42" s="11"/>
      <c r="G42" s="11"/>
      <c r="H42" s="11"/>
      <c r="I42" s="11"/>
      <c r="J42" s="11"/>
      <c r="K42" s="11"/>
      <c r="L42" s="11"/>
      <c r="M42" s="11"/>
      <c r="N42" s="11"/>
      <c r="O42" s="11"/>
      <c r="P42" s="180"/>
      <c r="Q42" s="180"/>
      <c r="R42" s="180"/>
      <c r="S42" s="180"/>
      <c r="T42" s="180"/>
      <c r="U42" s="11"/>
      <c r="V42" s="11"/>
      <c r="W42" s="11"/>
      <c r="X42" s="11"/>
      <c r="Y42" s="11"/>
      <c r="Z42" s="11"/>
      <c r="AA42" s="11"/>
      <c r="AB42" s="11"/>
      <c r="AC42" s="11"/>
      <c r="AD42" s="11"/>
      <c r="AE42" s="11"/>
      <c r="AF42" s="11"/>
      <c r="AG42" s="11"/>
      <c r="AH42" s="11"/>
      <c r="AI42" s="11"/>
      <c r="AJ42" s="11"/>
      <c r="AK42" s="117"/>
      <c r="AL42" s="254"/>
      <c r="AR42" s="179"/>
    </row>
    <row r="43" spans="1:44" ht="12.75" customHeight="1" x14ac:dyDescent="0.2">
      <c r="A43" s="252"/>
      <c r="B43" s="11"/>
      <c r="C43" s="11"/>
      <c r="D43" s="11"/>
      <c r="E43" s="11"/>
      <c r="F43" s="11"/>
      <c r="G43" s="11"/>
      <c r="H43" s="11"/>
      <c r="I43" s="11"/>
      <c r="J43" s="11"/>
      <c r="K43" s="11"/>
      <c r="L43" s="11"/>
      <c r="M43" s="11"/>
      <c r="N43" s="11"/>
      <c r="O43" s="11"/>
      <c r="P43" s="180"/>
      <c r="Q43" s="180"/>
      <c r="R43" s="180"/>
      <c r="S43" s="180"/>
      <c r="T43" s="180"/>
      <c r="U43" s="11"/>
      <c r="V43" s="11"/>
      <c r="W43" s="11"/>
      <c r="X43" s="11"/>
      <c r="Y43" s="11"/>
      <c r="Z43" s="11"/>
      <c r="AA43" s="11"/>
      <c r="AB43" s="11"/>
      <c r="AC43" s="11"/>
      <c r="AD43" s="11"/>
      <c r="AE43" s="11"/>
      <c r="AF43" s="11"/>
      <c r="AG43" s="11"/>
      <c r="AH43" s="11"/>
      <c r="AI43" s="11"/>
      <c r="AJ43" s="11"/>
      <c r="AK43" s="117"/>
      <c r="AL43" s="255"/>
      <c r="AQ43" s="392"/>
      <c r="AR43" s="179"/>
    </row>
    <row r="44" spans="1:44" ht="12.75" customHeight="1" x14ac:dyDescent="0.2">
      <c r="A44" s="252"/>
      <c r="B44" s="11"/>
      <c r="C44" s="11"/>
      <c r="D44" s="11"/>
      <c r="E44" s="11"/>
      <c r="F44" s="11"/>
      <c r="G44" s="11"/>
      <c r="H44" s="11"/>
      <c r="I44" s="11"/>
      <c r="J44" s="11"/>
      <c r="K44" s="11"/>
      <c r="L44" s="11"/>
      <c r="M44" s="11"/>
      <c r="N44" s="11"/>
      <c r="O44" s="11"/>
      <c r="P44" s="117"/>
      <c r="Q44" s="117"/>
      <c r="R44" s="117"/>
      <c r="S44" s="117"/>
      <c r="T44" s="117"/>
      <c r="U44" s="11"/>
      <c r="V44" s="11"/>
      <c r="W44" s="11"/>
      <c r="X44" s="11"/>
      <c r="Y44" s="11"/>
      <c r="Z44" s="11"/>
      <c r="AA44" s="11"/>
      <c r="AB44" s="11"/>
      <c r="AC44" s="11"/>
      <c r="AD44" s="11"/>
      <c r="AE44" s="11"/>
      <c r="AF44" s="11"/>
      <c r="AG44" s="11"/>
      <c r="AH44" s="11"/>
      <c r="AI44" s="11"/>
      <c r="AJ44" s="11"/>
      <c r="AK44" s="117"/>
      <c r="AL44" s="256"/>
      <c r="AR44" s="179"/>
    </row>
    <row r="45" spans="1:44" ht="12.75" customHeight="1" x14ac:dyDescent="0.2">
      <c r="A45" s="252"/>
      <c r="B45" s="11"/>
      <c r="C45" s="11"/>
      <c r="D45" s="11"/>
      <c r="E45" s="11"/>
      <c r="F45" s="11"/>
      <c r="G45" s="11"/>
      <c r="H45" s="11"/>
      <c r="I45" s="11"/>
      <c r="J45" s="11"/>
      <c r="K45" s="11"/>
      <c r="L45" s="11"/>
      <c r="M45" s="11"/>
      <c r="N45" s="11"/>
      <c r="O45" s="11"/>
      <c r="P45" s="224"/>
      <c r="Q45" s="224"/>
      <c r="R45" s="224"/>
      <c r="S45" s="224"/>
      <c r="T45" s="224"/>
      <c r="U45" s="11"/>
      <c r="V45" s="224"/>
      <c r="W45" s="224"/>
      <c r="X45" s="224"/>
      <c r="Y45" s="224"/>
      <c r="Z45" s="224"/>
      <c r="AA45" s="224"/>
      <c r="AB45" s="224"/>
      <c r="AC45" s="224"/>
      <c r="AD45" s="224"/>
      <c r="AE45" s="224"/>
      <c r="AF45" s="224"/>
      <c r="AG45" s="224"/>
      <c r="AH45" s="224"/>
      <c r="AI45" s="224"/>
      <c r="AJ45" s="224"/>
      <c r="AK45" s="224"/>
      <c r="AL45" s="257"/>
      <c r="AO45" s="25"/>
      <c r="AR45" s="179"/>
    </row>
    <row r="46" spans="1:44" ht="12.75" customHeight="1" x14ac:dyDescent="0.2">
      <c r="A46" s="252"/>
      <c r="B46" s="11"/>
      <c r="C46" s="11"/>
      <c r="D46" s="11"/>
      <c r="E46" s="11"/>
      <c r="F46" s="11"/>
      <c r="G46" s="11"/>
      <c r="H46" s="11"/>
      <c r="I46" s="11"/>
      <c r="J46" s="11"/>
      <c r="K46" s="11"/>
      <c r="L46" s="11"/>
      <c r="M46" s="11"/>
      <c r="N46" s="11"/>
      <c r="O46" s="11"/>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57"/>
    </row>
    <row r="47" spans="1:44" ht="12.75" customHeight="1" x14ac:dyDescent="0.2">
      <c r="A47" s="252"/>
      <c r="B47" s="11"/>
      <c r="C47" s="11"/>
      <c r="D47" s="11"/>
      <c r="E47" s="11"/>
      <c r="F47" s="11"/>
      <c r="G47" s="11"/>
      <c r="H47" s="11"/>
      <c r="I47" s="11"/>
      <c r="J47" s="11"/>
      <c r="K47" s="11"/>
      <c r="L47" s="11"/>
      <c r="M47" s="11"/>
      <c r="N47" s="11"/>
      <c r="O47" s="11"/>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57"/>
    </row>
    <row r="48" spans="1:44" ht="12.75" customHeight="1" x14ac:dyDescent="0.2">
      <c r="A48" s="252"/>
      <c r="AL48" s="257"/>
    </row>
    <row r="49" spans="1:38" ht="12.75" customHeight="1" x14ac:dyDescent="0.2">
      <c r="A49" s="252"/>
      <c r="AL49" s="257"/>
    </row>
    <row r="50" spans="1:38" ht="12.75" customHeight="1" x14ac:dyDescent="0.2">
      <c r="A50" s="252"/>
      <c r="B50" s="749" t="s">
        <v>190</v>
      </c>
      <c r="C50" s="749"/>
      <c r="D50" s="749"/>
      <c r="E50" s="749"/>
      <c r="F50" s="749"/>
      <c r="G50" s="749"/>
      <c r="H50" s="749"/>
      <c r="I50" s="749"/>
      <c r="J50" s="749"/>
      <c r="K50" s="749"/>
      <c r="L50" s="749"/>
      <c r="M50" s="749"/>
      <c r="N50" s="749"/>
      <c r="O50" s="749"/>
      <c r="P50" s="749"/>
      <c r="Q50" s="749"/>
      <c r="R50" s="749"/>
      <c r="S50" s="749"/>
      <c r="T50" s="749"/>
      <c r="U50" s="749"/>
      <c r="V50" s="749"/>
      <c r="W50" s="749"/>
      <c r="X50" s="749"/>
      <c r="Y50" s="749"/>
      <c r="Z50" s="749"/>
      <c r="AA50" s="749"/>
      <c r="AB50" s="749"/>
      <c r="AC50" s="749"/>
      <c r="AD50" s="749"/>
      <c r="AE50" s="749"/>
      <c r="AF50" s="749"/>
      <c r="AG50" s="749"/>
      <c r="AH50" s="749"/>
      <c r="AI50" s="749"/>
      <c r="AJ50" s="749"/>
      <c r="AK50" s="749"/>
      <c r="AL50" s="257"/>
    </row>
    <row r="51" spans="1:38" ht="12.75" customHeight="1" x14ac:dyDescent="0.2">
      <c r="A51" s="252"/>
      <c r="B51" s="749"/>
      <c r="C51" s="749"/>
      <c r="D51" s="749"/>
      <c r="E51" s="749"/>
      <c r="F51" s="749"/>
      <c r="G51" s="749"/>
      <c r="H51" s="749"/>
      <c r="I51" s="749"/>
      <c r="J51" s="749"/>
      <c r="K51" s="749"/>
      <c r="L51" s="749"/>
      <c r="M51" s="749"/>
      <c r="N51" s="749"/>
      <c r="O51" s="749"/>
      <c r="P51" s="749"/>
      <c r="Q51" s="749"/>
      <c r="R51" s="749"/>
      <c r="S51" s="749"/>
      <c r="T51" s="749"/>
      <c r="U51" s="749"/>
      <c r="V51" s="749"/>
      <c r="W51" s="749"/>
      <c r="X51" s="749"/>
      <c r="Y51" s="749"/>
      <c r="Z51" s="749"/>
      <c r="AA51" s="749"/>
      <c r="AB51" s="749"/>
      <c r="AC51" s="749"/>
      <c r="AD51" s="749"/>
      <c r="AE51" s="749"/>
      <c r="AF51" s="749"/>
      <c r="AG51" s="749"/>
      <c r="AH51" s="749"/>
      <c r="AI51" s="749"/>
      <c r="AJ51" s="749"/>
      <c r="AK51" s="749"/>
      <c r="AL51" s="257"/>
    </row>
    <row r="52" spans="1:38" ht="12.75" customHeight="1" x14ac:dyDescent="0.2">
      <c r="A52" s="252"/>
      <c r="B52" s="562" t="s">
        <v>205</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257"/>
    </row>
    <row r="53" spans="1:38" ht="12.75" customHeight="1" x14ac:dyDescent="0.2">
      <c r="A53" s="252"/>
      <c r="B53" s="56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256"/>
    </row>
    <row r="54" spans="1:38" ht="12.75" customHeight="1" x14ac:dyDescent="0.2">
      <c r="A54" s="252"/>
      <c r="B54" s="749" t="s">
        <v>204</v>
      </c>
      <c r="C54" s="749"/>
      <c r="D54" s="749"/>
      <c r="E54" s="749"/>
      <c r="F54" s="749"/>
      <c r="G54" s="749"/>
      <c r="H54" s="749"/>
      <c r="I54" s="749"/>
      <c r="J54" s="749"/>
      <c r="K54" s="749"/>
      <c r="L54" s="749"/>
      <c r="M54" s="749"/>
      <c r="N54" s="749"/>
      <c r="O54" s="749"/>
      <c r="P54" s="749"/>
      <c r="Q54" s="749"/>
      <c r="R54" s="749"/>
      <c r="S54" s="749"/>
      <c r="T54" s="749"/>
      <c r="U54" s="749"/>
      <c r="V54" s="749"/>
      <c r="W54" s="749"/>
      <c r="X54" s="749"/>
      <c r="Y54" s="749"/>
      <c r="Z54" s="749"/>
      <c r="AA54" s="749"/>
      <c r="AB54" s="749"/>
      <c r="AC54" s="749"/>
      <c r="AD54" s="749"/>
      <c r="AE54" s="749"/>
      <c r="AF54" s="749"/>
      <c r="AG54" s="749"/>
      <c r="AH54" s="749"/>
      <c r="AI54" s="749"/>
      <c r="AJ54" s="749"/>
      <c r="AK54" s="749"/>
      <c r="AL54" s="256"/>
    </row>
    <row r="55" spans="1:38" s="45" customFormat="1" ht="12.75" customHeight="1" x14ac:dyDescent="0.2">
      <c r="A55" s="258"/>
      <c r="B55" s="750"/>
      <c r="C55" s="750"/>
      <c r="D55" s="750"/>
      <c r="E55" s="750"/>
      <c r="F55" s="750"/>
      <c r="G55" s="750"/>
      <c r="H55" s="750"/>
      <c r="I55" s="750"/>
      <c r="J55" s="750"/>
      <c r="K55" s="750"/>
      <c r="L55" s="750"/>
      <c r="M55" s="750"/>
      <c r="N55" s="750"/>
      <c r="O55" s="750"/>
      <c r="P55" s="750"/>
      <c r="Q55" s="750"/>
      <c r="R55" s="750"/>
      <c r="S55" s="750"/>
      <c r="T55" s="750"/>
      <c r="U55" s="750"/>
      <c r="V55" s="750"/>
      <c r="W55" s="750"/>
      <c r="X55" s="750"/>
      <c r="Y55" s="750"/>
      <c r="Z55" s="750"/>
      <c r="AA55" s="750"/>
      <c r="AB55" s="750"/>
      <c r="AC55" s="750"/>
      <c r="AD55" s="750"/>
      <c r="AE55" s="750"/>
      <c r="AF55" s="750"/>
      <c r="AG55" s="750"/>
      <c r="AH55" s="750"/>
      <c r="AI55" s="750"/>
      <c r="AJ55" s="750"/>
      <c r="AK55" s="750"/>
      <c r="AL55" s="259"/>
    </row>
    <row r="56" spans="1:38" ht="12.75" customHeight="1" x14ac:dyDescent="0.2">
      <c r="A56" s="743" t="s">
        <v>42</v>
      </c>
      <c r="B56" s="735"/>
      <c r="C56" s="735"/>
      <c r="D56" s="735"/>
      <c r="E56" s="735"/>
      <c r="F56" s="735"/>
      <c r="G56" s="736"/>
      <c r="H56" s="716"/>
      <c r="I56" s="717"/>
      <c r="J56" s="717"/>
      <c r="K56" s="717"/>
      <c r="L56" s="717"/>
      <c r="M56" s="717"/>
      <c r="N56" s="718"/>
      <c r="O56" s="725" t="s">
        <v>43</v>
      </c>
      <c r="P56" s="726"/>
      <c r="Q56" s="726"/>
      <c r="R56" s="726"/>
      <c r="S56" s="726"/>
      <c r="T56" s="726"/>
      <c r="U56" s="727"/>
      <c r="V56" s="716"/>
      <c r="W56" s="717"/>
      <c r="X56" s="717"/>
      <c r="Y56" s="717"/>
      <c r="Z56" s="717"/>
      <c r="AA56" s="717"/>
      <c r="AB56" s="718"/>
      <c r="AC56" s="734" t="s">
        <v>67</v>
      </c>
      <c r="AD56" s="735"/>
      <c r="AE56" s="735"/>
      <c r="AF56" s="736"/>
      <c r="AG56" s="716"/>
      <c r="AH56" s="717"/>
      <c r="AI56" s="717"/>
      <c r="AJ56" s="717"/>
      <c r="AK56" s="717"/>
      <c r="AL56" s="746"/>
    </row>
    <row r="57" spans="1:38" ht="12.75" customHeight="1" x14ac:dyDescent="0.2">
      <c r="A57" s="744"/>
      <c r="B57" s="738"/>
      <c r="C57" s="738"/>
      <c r="D57" s="738"/>
      <c r="E57" s="738"/>
      <c r="F57" s="738"/>
      <c r="G57" s="739"/>
      <c r="H57" s="719"/>
      <c r="I57" s="720"/>
      <c r="J57" s="720"/>
      <c r="K57" s="720"/>
      <c r="L57" s="720"/>
      <c r="M57" s="720"/>
      <c r="N57" s="721"/>
      <c r="O57" s="728"/>
      <c r="P57" s="729"/>
      <c r="Q57" s="729"/>
      <c r="R57" s="729"/>
      <c r="S57" s="729"/>
      <c r="T57" s="729"/>
      <c r="U57" s="730"/>
      <c r="V57" s="719"/>
      <c r="W57" s="720"/>
      <c r="X57" s="720"/>
      <c r="Y57" s="720"/>
      <c r="Z57" s="720"/>
      <c r="AA57" s="720"/>
      <c r="AB57" s="721"/>
      <c r="AC57" s="737"/>
      <c r="AD57" s="738"/>
      <c r="AE57" s="738"/>
      <c r="AF57" s="739"/>
      <c r="AG57" s="719"/>
      <c r="AH57" s="720"/>
      <c r="AI57" s="720"/>
      <c r="AJ57" s="720"/>
      <c r="AK57" s="720"/>
      <c r="AL57" s="747"/>
    </row>
    <row r="58" spans="1:38" ht="12.75" customHeight="1" thickBot="1" x14ac:dyDescent="0.25">
      <c r="A58" s="745"/>
      <c r="B58" s="741"/>
      <c r="C58" s="741"/>
      <c r="D58" s="741"/>
      <c r="E58" s="741"/>
      <c r="F58" s="741"/>
      <c r="G58" s="742"/>
      <c r="H58" s="722"/>
      <c r="I58" s="723"/>
      <c r="J58" s="723"/>
      <c r="K58" s="723"/>
      <c r="L58" s="723"/>
      <c r="M58" s="723"/>
      <c r="N58" s="724"/>
      <c r="O58" s="731"/>
      <c r="P58" s="732"/>
      <c r="Q58" s="732"/>
      <c r="R58" s="732"/>
      <c r="S58" s="732"/>
      <c r="T58" s="732"/>
      <c r="U58" s="733"/>
      <c r="V58" s="722"/>
      <c r="W58" s="723"/>
      <c r="X58" s="723"/>
      <c r="Y58" s="723"/>
      <c r="Z58" s="723"/>
      <c r="AA58" s="723"/>
      <c r="AB58" s="724"/>
      <c r="AC58" s="740"/>
      <c r="AD58" s="741"/>
      <c r="AE58" s="741"/>
      <c r="AF58" s="742"/>
      <c r="AG58" s="722"/>
      <c r="AH58" s="723"/>
      <c r="AI58" s="723"/>
      <c r="AJ58" s="723"/>
      <c r="AK58" s="723"/>
      <c r="AL58" s="748"/>
    </row>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sheetData>
  <sheetProtection algorithmName="SHA-512" hashValue="N9QhzyVRUihSW/FFy29MAf8OjKhHMhcdM4IjRDis99KdA0IdshN8QKgI+c6ITwBpOaqqZxlws7MdAgOol0vA1g==" saltValue="VkYr4e8QoYmIGtFRDA8awg==" spinCount="100000" sheet="1" selectLockedCells="1"/>
  <mergeCells count="116">
    <mergeCell ref="H5:O5"/>
    <mergeCell ref="H6:O6"/>
    <mergeCell ref="P20:Q20"/>
    <mergeCell ref="C21:O23"/>
    <mergeCell ref="P21:Q23"/>
    <mergeCell ref="B21:B23"/>
    <mergeCell ref="C19:O19"/>
    <mergeCell ref="P30:Q30"/>
    <mergeCell ref="B50:AK51"/>
    <mergeCell ref="P31:Q31"/>
    <mergeCell ref="R31:S31"/>
    <mergeCell ref="P32:Q33"/>
    <mergeCell ref="R32:S33"/>
    <mergeCell ref="R34:S35"/>
    <mergeCell ref="B36:O37"/>
    <mergeCell ref="P36:Q37"/>
    <mergeCell ref="R36:S37"/>
    <mergeCell ref="R15:S15"/>
    <mergeCell ref="R16:S16"/>
    <mergeCell ref="R19:S19"/>
    <mergeCell ref="P19:Q19"/>
    <mergeCell ref="C16:O16"/>
    <mergeCell ref="P16:Q16"/>
    <mergeCell ref="C17:O18"/>
    <mergeCell ref="H56:N58"/>
    <mergeCell ref="O56:U58"/>
    <mergeCell ref="V56:AB58"/>
    <mergeCell ref="AC56:AF58"/>
    <mergeCell ref="A56:G58"/>
    <mergeCell ref="AG56:AL58"/>
    <mergeCell ref="B54:AK55"/>
    <mergeCell ref="P1:AF7"/>
    <mergeCell ref="C30:O30"/>
    <mergeCell ref="B17:B18"/>
    <mergeCell ref="AG31:AH32"/>
    <mergeCell ref="C28:O29"/>
    <mergeCell ref="B34:O35"/>
    <mergeCell ref="P34:Q35"/>
    <mergeCell ref="C20:O20"/>
    <mergeCell ref="A1:G2"/>
    <mergeCell ref="H1:O2"/>
    <mergeCell ref="A3:G3"/>
    <mergeCell ref="A4:G4"/>
    <mergeCell ref="A5:G5"/>
    <mergeCell ref="A6:G6"/>
    <mergeCell ref="H3:O3"/>
    <mergeCell ref="H4:O4"/>
    <mergeCell ref="U39:AF40"/>
    <mergeCell ref="P17:Q18"/>
    <mergeCell ref="R17:S18"/>
    <mergeCell ref="P15:Q15"/>
    <mergeCell ref="C15:O15"/>
    <mergeCell ref="AI15:AJ16"/>
    <mergeCell ref="AG19:AH19"/>
    <mergeCell ref="AI19:AJ19"/>
    <mergeCell ref="AG15:AH16"/>
    <mergeCell ref="AG17:AH18"/>
    <mergeCell ref="AI17:AJ18"/>
    <mergeCell ref="AI35:AJ36"/>
    <mergeCell ref="AG37:AH38"/>
    <mergeCell ref="AI37:AJ38"/>
    <mergeCell ref="AG22:AH23"/>
    <mergeCell ref="AG24:AH25"/>
    <mergeCell ref="R25:S25"/>
    <mergeCell ref="V35:AF36"/>
    <mergeCell ref="U35:U36"/>
    <mergeCell ref="U37:AF38"/>
    <mergeCell ref="AI22:AJ23"/>
    <mergeCell ref="AI24:AJ25"/>
    <mergeCell ref="U24:AF25"/>
    <mergeCell ref="U22:AF23"/>
    <mergeCell ref="AI31:AJ32"/>
    <mergeCell ref="AG33:AH34"/>
    <mergeCell ref="AI33:AJ34"/>
    <mergeCell ref="AG35:AH36"/>
    <mergeCell ref="U27:AJ28"/>
    <mergeCell ref="P28:Q29"/>
    <mergeCell ref="P27:Q27"/>
    <mergeCell ref="C31:O31"/>
    <mergeCell ref="B32:O33"/>
    <mergeCell ref="R30:S30"/>
    <mergeCell ref="P26:Q26"/>
    <mergeCell ref="R28:S29"/>
    <mergeCell ref="B24:B25"/>
    <mergeCell ref="C24:O25"/>
    <mergeCell ref="P24:Q24"/>
    <mergeCell ref="P25:Q25"/>
    <mergeCell ref="B28:B29"/>
    <mergeCell ref="C26:O26"/>
    <mergeCell ref="R26:S26"/>
    <mergeCell ref="R27:S27"/>
    <mergeCell ref="R24:S24"/>
    <mergeCell ref="B52:AK53"/>
    <mergeCell ref="V29:AF30"/>
    <mergeCell ref="U29:U30"/>
    <mergeCell ref="AG29:AH30"/>
    <mergeCell ref="AI29:AJ30"/>
    <mergeCell ref="V15:AF16"/>
    <mergeCell ref="U15:U16"/>
    <mergeCell ref="V17:AF18"/>
    <mergeCell ref="U17:U18"/>
    <mergeCell ref="V19:AF19"/>
    <mergeCell ref="V20:AF20"/>
    <mergeCell ref="V21:AF21"/>
    <mergeCell ref="V31:AF32"/>
    <mergeCell ref="V33:AF34"/>
    <mergeCell ref="U31:U32"/>
    <mergeCell ref="U33:U34"/>
    <mergeCell ref="R21:S23"/>
    <mergeCell ref="AG20:AH20"/>
    <mergeCell ref="AI20:AJ20"/>
    <mergeCell ref="R20:S20"/>
    <mergeCell ref="AG39:AH40"/>
    <mergeCell ref="AI39:AJ40"/>
    <mergeCell ref="AG21:AH21"/>
    <mergeCell ref="AI21:AJ21"/>
  </mergeCells>
  <conditionalFormatting sqref="P28">
    <cfRule type="expression" dxfId="9" priority="23">
      <formula>$P$28&gt;533</formula>
    </cfRule>
  </conditionalFormatting>
  <conditionalFormatting sqref="AG21:AH21">
    <cfRule type="expression" dxfId="8" priority="4">
      <formula>$AG$23&gt;533</formula>
    </cfRule>
  </conditionalFormatting>
  <printOptions horizontalCentered="1"/>
  <pageMargins left="0.25" right="0.25" top="0.5" bottom="0.5" header="0.3" footer="0.3"/>
  <pageSetup orientation="portrait" r:id="rId1"/>
  <headerFooter>
    <oddFooter>&amp;L&amp;8Page 2&amp;C&amp;8Rev. Date: August 2018&amp;R&amp;8Version: S3.1</oddFooter>
  </headerFooter>
  <ignoredErrors>
    <ignoredError sqref="H2:O6 I1:O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locked="0" defaultSize="0" autoFill="0" autoLine="0" autoPict="0">
                <anchor moveWithCells="1">
                  <from>
                    <xdr:col>1</xdr:col>
                    <xdr:colOff>95250</xdr:colOff>
                    <xdr:row>10</xdr:row>
                    <xdr:rowOff>76200</xdr:rowOff>
                  </from>
                  <to>
                    <xdr:col>12</xdr:col>
                    <xdr:colOff>76200</xdr:colOff>
                    <xdr:row>11</xdr:row>
                    <xdr:rowOff>114300</xdr:rowOff>
                  </to>
                </anchor>
              </controlPr>
            </control>
          </mc:Choice>
        </mc:AlternateContent>
        <mc:AlternateContent xmlns:mc="http://schemas.openxmlformats.org/markup-compatibility/2006">
          <mc:Choice Requires="x14">
            <control shapeId="2075" r:id="rId5" name="Option Button 27">
              <controlPr locked="0" defaultSize="0" autoFill="0" autoLine="0" autoPict="0">
                <anchor moveWithCells="1">
                  <from>
                    <xdr:col>1</xdr:col>
                    <xdr:colOff>95250</xdr:colOff>
                    <xdr:row>9</xdr:row>
                    <xdr:rowOff>0</xdr:rowOff>
                  </from>
                  <to>
                    <xdr:col>9</xdr:col>
                    <xdr:colOff>123825</xdr:colOff>
                    <xdr:row>10</xdr:row>
                    <xdr:rowOff>57150</xdr:rowOff>
                  </to>
                </anchor>
              </controlPr>
            </control>
          </mc:Choice>
        </mc:AlternateContent>
        <mc:AlternateContent xmlns:mc="http://schemas.openxmlformats.org/markup-compatibility/2006">
          <mc:Choice Requires="x14">
            <control shapeId="2081" r:id="rId6" name="Group Box 33">
              <controlPr defaultSize="0" autoFill="0" autoPict="0">
                <anchor moveWithCells="1">
                  <from>
                    <xdr:col>1</xdr:col>
                    <xdr:colOff>0</xdr:colOff>
                    <xdr:row>8</xdr:row>
                    <xdr:rowOff>9525</xdr:rowOff>
                  </from>
                  <to>
                    <xdr:col>19</xdr:col>
                    <xdr:colOff>142875</xdr:colOff>
                    <xdr:row>12</xdr:row>
                    <xdr:rowOff>9525</xdr:rowOff>
                  </to>
                </anchor>
              </controlPr>
            </control>
          </mc:Choice>
        </mc:AlternateContent>
        <mc:AlternateContent xmlns:mc="http://schemas.openxmlformats.org/markup-compatibility/2006">
          <mc:Choice Requires="x14">
            <control shapeId="2082" r:id="rId7" name="Option Button 34">
              <controlPr defaultSize="0" autoFill="0" autoLine="0" autoPict="0">
                <anchor moveWithCells="1">
                  <from>
                    <xdr:col>15</xdr:col>
                    <xdr:colOff>95250</xdr:colOff>
                    <xdr:row>22</xdr:row>
                    <xdr:rowOff>123825</xdr:rowOff>
                  </from>
                  <to>
                    <xdr:col>18</xdr:col>
                    <xdr:colOff>85725</xdr:colOff>
                    <xdr:row>24</xdr:row>
                    <xdr:rowOff>28575</xdr:rowOff>
                  </to>
                </anchor>
              </controlPr>
            </control>
          </mc:Choice>
        </mc:AlternateContent>
        <mc:AlternateContent xmlns:mc="http://schemas.openxmlformats.org/markup-compatibility/2006">
          <mc:Choice Requires="x14">
            <control shapeId="2083" r:id="rId8" name="Option Button 35">
              <controlPr defaultSize="0" autoFill="0" autoLine="0" autoPict="0">
                <anchor moveWithCells="1">
                  <from>
                    <xdr:col>15</xdr:col>
                    <xdr:colOff>95250</xdr:colOff>
                    <xdr:row>23</xdr:row>
                    <xdr:rowOff>133350</xdr:rowOff>
                  </from>
                  <to>
                    <xdr:col>18</xdr:col>
                    <xdr:colOff>0</xdr:colOff>
                    <xdr:row>25</xdr:row>
                    <xdr:rowOff>19050</xdr:rowOff>
                  </to>
                </anchor>
              </controlPr>
            </control>
          </mc:Choice>
        </mc:AlternateContent>
        <mc:AlternateContent xmlns:mc="http://schemas.openxmlformats.org/markup-compatibility/2006">
          <mc:Choice Requires="x14">
            <control shapeId="2084" r:id="rId9" name="Group Box 36">
              <controlPr defaultSize="0" autoFill="0" autoPict="0">
                <anchor moveWithCells="1">
                  <from>
                    <xdr:col>15</xdr:col>
                    <xdr:colOff>9525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22</xdr:col>
                    <xdr:colOff>57150</xdr:colOff>
                    <xdr:row>8</xdr:row>
                    <xdr:rowOff>19050</xdr:rowOff>
                  </from>
                  <to>
                    <xdr:col>30</xdr:col>
                    <xdr:colOff>9525</xdr:colOff>
                    <xdr:row>9</xdr:row>
                    <xdr:rowOff>114300</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22</xdr:col>
                    <xdr:colOff>57150</xdr:colOff>
                    <xdr:row>9</xdr:row>
                    <xdr:rowOff>114300</xdr:rowOff>
                  </from>
                  <to>
                    <xdr:col>29</xdr:col>
                    <xdr:colOff>161925</xdr:colOff>
                    <xdr:row>11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3E08CFE1-1234-481A-B5A8-0304691E74D5}">
            <xm:f>'Conversion Sheet A'!$B$26=2</xm:f>
            <x14:dxf>
              <font>
                <strike/>
                <color rgb="FFC00000"/>
              </font>
              <fill>
                <patternFill>
                  <bgColor theme="0"/>
                </patternFill>
              </fill>
              <border>
                <left style="thin">
                  <color auto="1"/>
                </left>
                <right style="thin">
                  <color auto="1"/>
                </right>
                <top style="thin">
                  <color auto="1"/>
                </top>
              </border>
            </x14:dxf>
          </x14:cfRule>
          <xm:sqref>B26:C26 P26:S26</xm:sqref>
        </x14:conditionalFormatting>
        <x14:conditionalFormatting xmlns:xm="http://schemas.microsoft.com/office/excel/2006/main">
          <x14:cfRule type="expression" priority="6" id="{ADB32C62-2F6D-46A5-89C8-365678040E81}">
            <xm:f>'Conversion Sheet A'!$B$28=2</xm:f>
            <x14:dxf>
              <font>
                <strike/>
                <color rgb="FFC00000"/>
              </font>
              <fill>
                <patternFill>
                  <bgColor theme="0"/>
                </patternFill>
              </fill>
              <border>
                <left style="thin">
                  <color auto="1"/>
                </left>
                <right style="thin">
                  <color auto="1"/>
                </right>
                <top style="thin">
                  <color auto="1"/>
                </top>
                <vertical/>
                <horizontal/>
              </border>
            </x14:dxf>
          </x14:cfRule>
          <xm:sqref>V19 AI19 AG19</xm:sqref>
        </x14:conditionalFormatting>
        <x14:conditionalFormatting xmlns:xm="http://schemas.microsoft.com/office/excel/2006/main">
          <x14:cfRule type="expression" priority="3" id="{31B42989-C996-4F6D-8BBD-77DC755E2744}">
            <xm:f>'Conversion Sheet A'!$B$32=2</xm:f>
            <x14:dxf>
              <font>
                <color theme="0"/>
              </font>
              <fill>
                <patternFill patternType="none">
                  <fgColor indexed="64"/>
                  <bgColor auto="1"/>
                </patternFill>
              </fill>
              <border>
                <left/>
                <right/>
                <top/>
                <bottom/>
                <vertical/>
                <horizontal/>
              </border>
            </x14:dxf>
          </x14:cfRule>
          <xm:sqref>U14:AJ40</xm:sqref>
        </x14:conditionalFormatting>
        <x14:conditionalFormatting xmlns:xm="http://schemas.microsoft.com/office/excel/2006/main">
          <x14:cfRule type="expression" priority="2" id="{13220B0C-72B8-48FC-B4C3-28FCDE2F13DD}">
            <xm:f>'Conversion Sheet A'!$B$32=1</xm:f>
            <x14:dxf>
              <font>
                <color theme="0"/>
              </font>
              <fill>
                <patternFill patternType="none">
                  <bgColor auto="1"/>
                </patternFill>
              </fill>
              <border>
                <left/>
                <right/>
                <top/>
                <bottom/>
                <vertical/>
                <horizontal/>
              </border>
            </x14:dxf>
          </x14:cfRule>
          <xm:sqref>B52</xm:sqref>
        </x14:conditionalFormatting>
        <x14:conditionalFormatting xmlns:xm="http://schemas.microsoft.com/office/excel/2006/main">
          <x14:cfRule type="expression" priority="1" id="{6512D255-9642-4875-8FFB-E581AD91AFA5}">
            <xm:f>'Conversion Sheet A'!$B$32=2</xm:f>
            <x14:dxf>
              <font>
                <color theme="0"/>
              </font>
              <fill>
                <patternFill patternType="none">
                  <bgColor auto="1"/>
                </patternFill>
              </fill>
              <border>
                <left/>
                <right/>
                <top/>
                <bottom style="thin">
                  <color auto="1"/>
                </bottom>
                <vertical/>
                <horizontal/>
              </border>
            </x14:dxf>
          </x14:cfRule>
          <xm:sqref>B54:AK55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BN258"/>
  <sheetViews>
    <sheetView showGridLines="0" view="pageLayout" topLeftCell="A16" zoomScaleNormal="100" workbookViewId="0">
      <selection activeCell="Q43" sqref="Q43:R43"/>
    </sheetView>
  </sheetViews>
  <sheetFormatPr defaultColWidth="2.7109375" defaultRowHeight="12.75" customHeight="1" zeroHeight="1" x14ac:dyDescent="0.2"/>
  <cols>
    <col min="1" max="1" width="2.7109375" style="45"/>
    <col min="2" max="18" width="2.7109375" style="4"/>
    <col min="19" max="19" width="2.7109375" style="4" customWidth="1"/>
    <col min="20" max="21" width="2.7109375" style="4"/>
    <col min="22" max="22" width="2.7109375" style="4" customWidth="1"/>
    <col min="23" max="23" width="2.7109375" style="4"/>
    <col min="24" max="24" width="2.7109375" style="4" customWidth="1"/>
    <col min="25" max="25" width="2.7109375" style="4"/>
    <col min="26" max="27" width="2.7109375" style="4" customWidth="1"/>
    <col min="28" max="30" width="2.7109375" style="4"/>
    <col min="31" max="31" width="2.7109375" style="4" customWidth="1"/>
    <col min="32" max="32" width="2.7109375" style="4"/>
    <col min="33" max="33" width="2.7109375" style="4" customWidth="1"/>
    <col min="34" max="36" width="2.7109375" style="4"/>
    <col min="37" max="37" width="2.7109375" style="5"/>
    <col min="38" max="38" width="2.7109375" style="45"/>
    <col min="39" max="53" width="2.7109375" style="4"/>
    <col min="54" max="55" width="2.7109375" style="4" customWidth="1"/>
    <col min="56" max="56" width="2.7109375" style="4"/>
    <col min="57" max="58" width="2.7109375" style="4" customWidth="1"/>
    <col min="59" max="59" width="2.7109375" style="4"/>
    <col min="60" max="61" width="2.7109375" style="4" customWidth="1"/>
    <col min="62" max="16384" width="2.7109375" style="4"/>
  </cols>
  <sheetData>
    <row r="1" spans="1:66" s="45" customFormat="1" ht="12.75" customHeight="1" thickTop="1" x14ac:dyDescent="0.2">
      <c r="A1" s="517" t="s">
        <v>45</v>
      </c>
      <c r="B1" s="518"/>
      <c r="C1" s="518"/>
      <c r="D1" s="518"/>
      <c r="E1" s="518"/>
      <c r="F1" s="518"/>
      <c r="G1" s="519"/>
      <c r="H1" s="762">
        <f>'Page 1'!H1</f>
        <v>0</v>
      </c>
      <c r="I1" s="763"/>
      <c r="J1" s="763"/>
      <c r="K1" s="763"/>
      <c r="L1" s="763"/>
      <c r="M1" s="763"/>
      <c r="N1" s="763"/>
      <c r="O1" s="764"/>
      <c r="P1" s="514" t="s">
        <v>148</v>
      </c>
      <c r="Q1" s="416"/>
      <c r="R1" s="416"/>
      <c r="S1" s="416"/>
      <c r="T1" s="416"/>
      <c r="U1" s="416"/>
      <c r="V1" s="416"/>
      <c r="W1" s="416"/>
      <c r="X1" s="416"/>
      <c r="Y1" s="416"/>
      <c r="Z1" s="416"/>
      <c r="AA1" s="416"/>
      <c r="AB1" s="416"/>
      <c r="AC1" s="416"/>
      <c r="AD1" s="416"/>
      <c r="AE1" s="416"/>
      <c r="AF1" s="417"/>
      <c r="AG1" s="264"/>
      <c r="AH1" s="265"/>
      <c r="AI1" s="265"/>
      <c r="AJ1" s="265"/>
      <c r="AK1" s="266"/>
      <c r="AL1" s="267"/>
    </row>
    <row r="2" spans="1:66" ht="12.75" customHeight="1" x14ac:dyDescent="0.2">
      <c r="A2" s="520"/>
      <c r="B2" s="521"/>
      <c r="C2" s="521"/>
      <c r="D2" s="521"/>
      <c r="E2" s="521"/>
      <c r="F2" s="521"/>
      <c r="G2" s="522"/>
      <c r="H2" s="765"/>
      <c r="I2" s="766"/>
      <c r="J2" s="766"/>
      <c r="K2" s="766"/>
      <c r="L2" s="766"/>
      <c r="M2" s="766"/>
      <c r="N2" s="766"/>
      <c r="O2" s="767"/>
      <c r="P2" s="515"/>
      <c r="Q2" s="419"/>
      <c r="R2" s="419"/>
      <c r="S2" s="419"/>
      <c r="T2" s="419"/>
      <c r="U2" s="419"/>
      <c r="V2" s="419"/>
      <c r="W2" s="419"/>
      <c r="X2" s="419"/>
      <c r="Y2" s="419"/>
      <c r="Z2" s="419"/>
      <c r="AA2" s="419"/>
      <c r="AB2" s="419"/>
      <c r="AC2" s="419"/>
      <c r="AD2" s="419"/>
      <c r="AE2" s="419"/>
      <c r="AF2" s="420"/>
      <c r="AG2" s="31"/>
      <c r="AH2" s="6"/>
      <c r="AI2" s="6"/>
      <c r="AJ2" s="6"/>
      <c r="AK2" s="240"/>
      <c r="AL2" s="253"/>
    </row>
    <row r="3" spans="1:66" ht="12.75" customHeight="1" x14ac:dyDescent="0.2">
      <c r="A3" s="523" t="s">
        <v>46</v>
      </c>
      <c r="B3" s="524"/>
      <c r="C3" s="524"/>
      <c r="D3" s="524"/>
      <c r="E3" s="524"/>
      <c r="F3" s="524"/>
      <c r="G3" s="525"/>
      <c r="H3" s="768">
        <f>'Page 1'!H3</f>
        <v>0</v>
      </c>
      <c r="I3" s="769"/>
      <c r="J3" s="769"/>
      <c r="K3" s="769"/>
      <c r="L3" s="769"/>
      <c r="M3" s="769"/>
      <c r="N3" s="769"/>
      <c r="O3" s="770"/>
      <c r="P3" s="515"/>
      <c r="Q3" s="419"/>
      <c r="R3" s="419"/>
      <c r="S3" s="419"/>
      <c r="T3" s="419"/>
      <c r="U3" s="419"/>
      <c r="V3" s="419"/>
      <c r="W3" s="419"/>
      <c r="X3" s="419"/>
      <c r="Y3" s="419"/>
      <c r="Z3" s="419"/>
      <c r="AA3" s="419"/>
      <c r="AB3" s="419"/>
      <c r="AC3" s="419"/>
      <c r="AD3" s="419"/>
      <c r="AE3" s="419"/>
      <c r="AF3" s="420"/>
      <c r="AG3" s="31"/>
      <c r="AH3" s="6"/>
      <c r="AI3" s="6"/>
      <c r="AJ3" s="6"/>
      <c r="AK3" s="240"/>
      <c r="AL3" s="253"/>
    </row>
    <row r="4" spans="1:66" ht="12.75" customHeight="1" x14ac:dyDescent="0.2">
      <c r="A4" s="523" t="s">
        <v>47</v>
      </c>
      <c r="B4" s="524"/>
      <c r="C4" s="524"/>
      <c r="D4" s="524"/>
      <c r="E4" s="524"/>
      <c r="F4" s="524"/>
      <c r="G4" s="525"/>
      <c r="H4" s="768">
        <f>'Page 1'!H4</f>
        <v>0</v>
      </c>
      <c r="I4" s="769"/>
      <c r="J4" s="769"/>
      <c r="K4" s="769"/>
      <c r="L4" s="769"/>
      <c r="M4" s="769"/>
      <c r="N4" s="769"/>
      <c r="O4" s="770"/>
      <c r="P4" s="515"/>
      <c r="Q4" s="419"/>
      <c r="R4" s="419"/>
      <c r="S4" s="419"/>
      <c r="T4" s="419"/>
      <c r="U4" s="419"/>
      <c r="V4" s="419"/>
      <c r="W4" s="419"/>
      <c r="X4" s="419"/>
      <c r="Y4" s="419"/>
      <c r="Z4" s="419"/>
      <c r="AA4" s="419"/>
      <c r="AB4" s="419"/>
      <c r="AC4" s="419"/>
      <c r="AD4" s="419"/>
      <c r="AE4" s="419"/>
      <c r="AF4" s="420"/>
      <c r="AG4" s="31"/>
      <c r="AH4" s="6"/>
      <c r="AI4" s="6"/>
      <c r="AJ4" s="6"/>
      <c r="AK4" s="240"/>
      <c r="AL4" s="253"/>
    </row>
    <row r="5" spans="1:66" ht="12.75" customHeight="1" x14ac:dyDescent="0.2">
      <c r="A5" s="526" t="s">
        <v>60</v>
      </c>
      <c r="B5" s="527"/>
      <c r="C5" s="527"/>
      <c r="D5" s="527"/>
      <c r="E5" s="527"/>
      <c r="F5" s="527"/>
      <c r="G5" s="528"/>
      <c r="H5" s="768">
        <f>'Page 1'!H5</f>
        <v>0</v>
      </c>
      <c r="I5" s="769"/>
      <c r="J5" s="769"/>
      <c r="K5" s="769"/>
      <c r="L5" s="769"/>
      <c r="M5" s="769"/>
      <c r="N5" s="769"/>
      <c r="O5" s="770"/>
      <c r="P5" s="515"/>
      <c r="Q5" s="419"/>
      <c r="R5" s="419"/>
      <c r="S5" s="419"/>
      <c r="T5" s="419"/>
      <c r="U5" s="419"/>
      <c r="V5" s="419"/>
      <c r="W5" s="419"/>
      <c r="X5" s="419"/>
      <c r="Y5" s="419"/>
      <c r="Z5" s="419"/>
      <c r="AA5" s="419"/>
      <c r="AB5" s="419"/>
      <c r="AC5" s="419"/>
      <c r="AD5" s="419"/>
      <c r="AE5" s="419"/>
      <c r="AF5" s="420"/>
      <c r="AG5" s="31"/>
      <c r="AH5" s="6"/>
      <c r="AI5" s="6"/>
      <c r="AJ5" s="6"/>
      <c r="AK5" s="240"/>
      <c r="AL5" s="253"/>
    </row>
    <row r="6" spans="1:66" ht="12.75" customHeight="1" x14ac:dyDescent="0.2">
      <c r="A6" s="526" t="s">
        <v>50</v>
      </c>
      <c r="B6" s="527"/>
      <c r="C6" s="527"/>
      <c r="D6" s="527"/>
      <c r="E6" s="527"/>
      <c r="F6" s="527"/>
      <c r="G6" s="528"/>
      <c r="H6" s="768">
        <f>'Page 1'!H6</f>
        <v>0</v>
      </c>
      <c r="I6" s="769"/>
      <c r="J6" s="769"/>
      <c r="K6" s="769"/>
      <c r="L6" s="769"/>
      <c r="M6" s="769"/>
      <c r="N6" s="769"/>
      <c r="O6" s="770"/>
      <c r="P6" s="515"/>
      <c r="Q6" s="419"/>
      <c r="R6" s="419"/>
      <c r="S6" s="419"/>
      <c r="T6" s="419"/>
      <c r="U6" s="419"/>
      <c r="V6" s="419"/>
      <c r="W6" s="419"/>
      <c r="X6" s="419"/>
      <c r="Y6" s="419"/>
      <c r="Z6" s="419"/>
      <c r="AA6" s="419"/>
      <c r="AB6" s="419"/>
      <c r="AC6" s="419"/>
      <c r="AD6" s="419"/>
      <c r="AE6" s="419"/>
      <c r="AF6" s="420"/>
      <c r="AG6" s="31"/>
      <c r="AH6" s="6"/>
      <c r="AI6" s="6"/>
      <c r="AJ6" s="6"/>
      <c r="AK6" s="240"/>
      <c r="AL6" s="253"/>
    </row>
    <row r="7" spans="1:66" ht="12.75" customHeight="1" thickBot="1" x14ac:dyDescent="0.25">
      <c r="A7" s="268"/>
      <c r="B7" s="269"/>
      <c r="C7" s="269"/>
      <c r="D7" s="269"/>
      <c r="E7" s="269"/>
      <c r="F7" s="269"/>
      <c r="G7" s="269"/>
      <c r="H7" s="270"/>
      <c r="I7" s="270"/>
      <c r="J7" s="270"/>
      <c r="K7" s="270"/>
      <c r="L7" s="270"/>
      <c r="M7" s="270"/>
      <c r="N7" s="270"/>
      <c r="O7" s="271"/>
      <c r="P7" s="516"/>
      <c r="Q7" s="422"/>
      <c r="R7" s="422"/>
      <c r="S7" s="422"/>
      <c r="T7" s="422"/>
      <c r="U7" s="422"/>
      <c r="V7" s="422"/>
      <c r="W7" s="422"/>
      <c r="X7" s="422"/>
      <c r="Y7" s="422"/>
      <c r="Z7" s="422"/>
      <c r="AA7" s="422"/>
      <c r="AB7" s="422"/>
      <c r="AC7" s="422"/>
      <c r="AD7" s="422"/>
      <c r="AE7" s="422"/>
      <c r="AF7" s="423"/>
      <c r="AG7" s="272"/>
      <c r="AH7" s="273"/>
      <c r="AI7" s="273"/>
      <c r="AJ7" s="273"/>
      <c r="AK7" s="274"/>
      <c r="AL7" s="275"/>
      <c r="BC7" s="419"/>
      <c r="BD7" s="419"/>
      <c r="BE7" s="419"/>
      <c r="BF7" s="419"/>
      <c r="BG7" s="419"/>
      <c r="BH7" s="419"/>
      <c r="BI7" s="419"/>
      <c r="BJ7" s="419"/>
      <c r="BK7" s="419"/>
      <c r="BL7" s="419"/>
      <c r="BM7" s="419"/>
      <c r="BN7" s="419"/>
    </row>
    <row r="8" spans="1:66" ht="12.75" customHeight="1" thickBot="1" x14ac:dyDescent="0.25">
      <c r="A8" s="252"/>
      <c r="B8" s="6"/>
      <c r="C8" s="6"/>
      <c r="D8" s="6"/>
      <c r="E8" s="6"/>
      <c r="F8" s="6"/>
      <c r="G8" s="6"/>
      <c r="H8" s="6"/>
      <c r="I8" s="6"/>
      <c r="J8" s="6"/>
      <c r="K8" s="11"/>
      <c r="L8" s="11"/>
      <c r="M8" s="11"/>
      <c r="N8" s="11"/>
      <c r="O8" s="11"/>
      <c r="P8" s="11"/>
      <c r="Q8" s="11"/>
      <c r="R8" s="11"/>
      <c r="S8" s="11"/>
      <c r="T8" s="11"/>
      <c r="U8" s="11"/>
      <c r="V8" s="11"/>
      <c r="W8" s="22"/>
      <c r="X8" s="22"/>
      <c r="Y8" s="6"/>
      <c r="Z8" s="6"/>
      <c r="AA8" s="6"/>
      <c r="AB8" s="6"/>
      <c r="AC8" s="6"/>
      <c r="AD8" s="22"/>
      <c r="AE8" s="22"/>
      <c r="AF8" s="6"/>
      <c r="AG8" s="6"/>
      <c r="AH8" s="6"/>
      <c r="AI8" s="6"/>
      <c r="AJ8" s="6"/>
      <c r="AK8" s="240"/>
      <c r="AL8" s="253"/>
      <c r="BC8" s="419"/>
      <c r="BD8" s="419"/>
      <c r="BE8" s="419"/>
      <c r="BF8" s="419"/>
      <c r="BG8" s="419"/>
      <c r="BH8" s="419"/>
      <c r="BI8" s="419"/>
      <c r="BJ8" s="419"/>
      <c r="BK8" s="419"/>
      <c r="BL8" s="419"/>
      <c r="BM8" s="419"/>
      <c r="BN8" s="419"/>
    </row>
    <row r="9" spans="1:66" ht="12.75" customHeight="1" thickBot="1" x14ac:dyDescent="0.25">
      <c r="A9" s="252"/>
      <c r="B9" s="6"/>
      <c r="C9" s="6"/>
      <c r="D9" s="6"/>
      <c r="E9" s="6"/>
      <c r="F9" s="6"/>
      <c r="G9" s="6"/>
      <c r="H9" s="6"/>
      <c r="I9" s="6"/>
      <c r="J9" s="6"/>
      <c r="K9" s="11"/>
      <c r="L9" s="11"/>
      <c r="M9" s="11"/>
      <c r="N9" s="11"/>
      <c r="O9" s="11"/>
      <c r="P9" s="11"/>
      <c r="Q9" s="11"/>
      <c r="R9" s="11"/>
      <c r="S9" s="11"/>
      <c r="T9" s="11"/>
      <c r="U9" s="11"/>
      <c r="V9" s="11"/>
      <c r="W9" s="168"/>
      <c r="X9" s="11"/>
      <c r="Y9" s="11"/>
      <c r="Z9" s="11"/>
      <c r="AA9" s="11"/>
      <c r="AB9" s="11"/>
      <c r="AC9" s="11"/>
      <c r="AD9" s="11"/>
      <c r="AE9" s="375"/>
      <c r="AF9" s="376"/>
      <c r="AG9" s="47"/>
      <c r="AH9" s="47" t="s">
        <v>171</v>
      </c>
      <c r="AI9" s="47"/>
      <c r="AJ9" s="47"/>
      <c r="AK9" s="210"/>
      <c r="AL9" s="253"/>
      <c r="BC9" s="419"/>
      <c r="BD9" s="419"/>
      <c r="BE9" s="419"/>
      <c r="BF9" s="419"/>
      <c r="BG9" s="419"/>
      <c r="BH9" s="419"/>
      <c r="BI9" s="419"/>
      <c r="BJ9" s="419"/>
      <c r="BK9" s="419"/>
      <c r="BL9" s="419"/>
      <c r="BM9" s="419"/>
      <c r="BN9" s="419"/>
    </row>
    <row r="10" spans="1:66" ht="12.75" customHeight="1" x14ac:dyDescent="0.2">
      <c r="A10" s="252"/>
      <c r="B10" s="6"/>
      <c r="C10" s="6"/>
      <c r="D10" s="6"/>
      <c r="E10" s="6"/>
      <c r="F10" s="6"/>
      <c r="G10" s="6"/>
      <c r="H10" s="6"/>
      <c r="I10" s="6"/>
      <c r="J10" s="6"/>
      <c r="K10" s="11"/>
      <c r="L10" s="11"/>
      <c r="M10" s="11"/>
      <c r="N10" s="11"/>
      <c r="O10" s="11"/>
      <c r="P10" s="11"/>
      <c r="Q10" s="11"/>
      <c r="R10" s="11"/>
      <c r="S10" s="11"/>
      <c r="T10" s="11"/>
      <c r="U10" s="11"/>
      <c r="V10" s="11"/>
      <c r="W10" s="26"/>
      <c r="X10" s="26"/>
      <c r="Y10" s="26"/>
      <c r="Z10" s="26"/>
      <c r="AA10" s="26"/>
      <c r="AB10" s="26"/>
      <c r="AC10" s="148"/>
      <c r="AD10" s="11"/>
      <c r="AE10" s="11"/>
      <c r="AF10" s="119"/>
      <c r="AG10" s="119"/>
      <c r="AH10" s="119"/>
      <c r="AI10" s="119"/>
      <c r="AJ10" s="119"/>
      <c r="AK10" s="119"/>
      <c r="AL10" s="253"/>
      <c r="BC10" s="419"/>
      <c r="BD10" s="419"/>
      <c r="BE10" s="419"/>
      <c r="BF10" s="419"/>
      <c r="BG10" s="419"/>
      <c r="BH10" s="419"/>
      <c r="BI10" s="419"/>
      <c r="BJ10" s="419"/>
      <c r="BK10" s="419"/>
      <c r="BL10" s="419"/>
      <c r="BM10" s="419"/>
      <c r="BN10" s="419"/>
    </row>
    <row r="11" spans="1:66" ht="12.75" customHeight="1" x14ac:dyDescent="0.2">
      <c r="A11" s="252"/>
      <c r="B11" s="6"/>
      <c r="C11" s="6"/>
      <c r="D11" s="6"/>
      <c r="E11" s="6"/>
      <c r="F11" s="6"/>
      <c r="G11" s="6"/>
      <c r="H11" s="6"/>
      <c r="I11" s="6"/>
      <c r="J11" s="6"/>
      <c r="K11" s="248"/>
      <c r="L11" s="248"/>
      <c r="M11" s="248"/>
      <c r="N11" s="248"/>
      <c r="O11" s="248"/>
      <c r="P11" s="248"/>
      <c r="Q11" s="248"/>
      <c r="R11" s="248"/>
      <c r="S11" s="248"/>
      <c r="T11" s="248"/>
      <c r="U11" s="248"/>
      <c r="V11" s="248"/>
      <c r="W11" s="26"/>
      <c r="X11" s="26"/>
      <c r="Y11" s="26"/>
      <c r="Z11" s="26"/>
      <c r="AA11" s="26"/>
      <c r="AB11" s="26"/>
      <c r="AC11" s="148"/>
      <c r="AD11" s="11"/>
      <c r="AE11" s="11"/>
      <c r="AF11" s="119"/>
      <c r="AG11" s="119"/>
      <c r="AH11" s="119"/>
      <c r="AI11" s="119"/>
      <c r="AJ11" s="119"/>
      <c r="AK11" s="119"/>
      <c r="AL11" s="253"/>
      <c r="BC11" s="419"/>
      <c r="BD11" s="419"/>
      <c r="BE11" s="419"/>
      <c r="BF11" s="419"/>
      <c r="BG11" s="419"/>
      <c r="BH11" s="419"/>
      <c r="BI11" s="419"/>
      <c r="BJ11" s="419"/>
      <c r="BK11" s="419"/>
      <c r="BL11" s="419"/>
      <c r="BM11" s="419"/>
      <c r="BN11" s="419"/>
    </row>
    <row r="12" spans="1:66" ht="12.75" customHeight="1" x14ac:dyDescent="0.2">
      <c r="A12" s="252"/>
      <c r="B12" s="125"/>
      <c r="C12" s="235" t="s">
        <v>95</v>
      </c>
      <c r="D12" s="236"/>
      <c r="E12" s="236"/>
      <c r="F12" s="236"/>
      <c r="G12" s="236"/>
      <c r="H12" s="236"/>
      <c r="I12" s="236"/>
      <c r="J12" s="236"/>
      <c r="K12" s="237"/>
      <c r="L12" s="237"/>
      <c r="M12" s="237"/>
      <c r="N12" s="237"/>
      <c r="O12" s="237"/>
      <c r="P12" s="237"/>
      <c r="Q12" s="237"/>
      <c r="R12" s="237"/>
      <c r="S12" s="238"/>
      <c r="T12" s="314"/>
      <c r="U12" s="122"/>
      <c r="V12" s="120"/>
      <c r="W12" s="840" t="s">
        <v>71</v>
      </c>
      <c r="X12" s="841"/>
      <c r="Y12" s="841"/>
      <c r="Z12" s="841"/>
      <c r="AA12" s="841"/>
      <c r="AB12" s="841"/>
      <c r="AC12" s="841"/>
      <c r="AD12" s="841"/>
      <c r="AE12" s="841"/>
      <c r="AF12" s="841"/>
      <c r="AG12" s="841"/>
      <c r="AH12" s="841"/>
      <c r="AI12" s="841"/>
      <c r="AJ12" s="842"/>
      <c r="AK12" s="125"/>
      <c r="AL12" s="253"/>
      <c r="BC12" s="419"/>
      <c r="BD12" s="419"/>
      <c r="BE12" s="419"/>
      <c r="BF12" s="419"/>
      <c r="BG12" s="419"/>
      <c r="BH12" s="419"/>
      <c r="BI12" s="419"/>
      <c r="BJ12" s="419"/>
      <c r="BK12" s="419"/>
      <c r="BL12" s="419"/>
      <c r="BM12" s="419"/>
      <c r="BN12" s="419"/>
    </row>
    <row r="13" spans="1:66" ht="12.75" customHeight="1" x14ac:dyDescent="0.2">
      <c r="A13" s="252"/>
      <c r="B13" s="28"/>
      <c r="C13" s="800" t="s">
        <v>81</v>
      </c>
      <c r="D13" s="801"/>
      <c r="E13" s="801"/>
      <c r="F13" s="801"/>
      <c r="G13" s="801"/>
      <c r="H13" s="801"/>
      <c r="I13" s="801"/>
      <c r="J13" s="801"/>
      <c r="K13" s="801"/>
      <c r="L13" s="801"/>
      <c r="M13" s="801"/>
      <c r="N13" s="801"/>
      <c r="O13" s="801"/>
      <c r="P13" s="801"/>
      <c r="Q13" s="801"/>
      <c r="R13" s="801"/>
      <c r="S13" s="802"/>
      <c r="T13" s="150"/>
      <c r="U13" s="133"/>
      <c r="V13" s="133"/>
      <c r="W13" s="725" t="s">
        <v>70</v>
      </c>
      <c r="X13" s="726"/>
      <c r="Y13" s="726"/>
      <c r="Z13" s="726"/>
      <c r="AA13" s="726"/>
      <c r="AB13" s="727"/>
      <c r="AC13" s="725" t="s">
        <v>72</v>
      </c>
      <c r="AD13" s="726"/>
      <c r="AE13" s="726"/>
      <c r="AF13" s="727"/>
      <c r="AG13" s="725" t="s">
        <v>73</v>
      </c>
      <c r="AH13" s="726"/>
      <c r="AI13" s="726"/>
      <c r="AJ13" s="727"/>
      <c r="AK13" s="218"/>
      <c r="AL13" s="253"/>
      <c r="BC13" s="419"/>
      <c r="BD13" s="419"/>
      <c r="BE13" s="419"/>
      <c r="BF13" s="419"/>
      <c r="BG13" s="419"/>
      <c r="BH13" s="419"/>
      <c r="BI13" s="419"/>
      <c r="BJ13" s="419"/>
      <c r="BK13" s="419"/>
      <c r="BL13" s="419"/>
      <c r="BM13" s="419"/>
      <c r="BN13" s="419"/>
    </row>
    <row r="14" spans="1:66" ht="12.75" customHeight="1" x14ac:dyDescent="0.2">
      <c r="A14" s="252"/>
      <c r="B14" s="122"/>
      <c r="C14" s="803"/>
      <c r="D14" s="804"/>
      <c r="E14" s="804"/>
      <c r="F14" s="804"/>
      <c r="G14" s="804"/>
      <c r="H14" s="804"/>
      <c r="I14" s="804"/>
      <c r="J14" s="804"/>
      <c r="K14" s="804"/>
      <c r="L14" s="804"/>
      <c r="M14" s="804"/>
      <c r="N14" s="804"/>
      <c r="O14" s="804"/>
      <c r="P14" s="804"/>
      <c r="Q14" s="804"/>
      <c r="R14" s="804"/>
      <c r="S14" s="805"/>
      <c r="T14" s="150"/>
      <c r="U14" s="133"/>
      <c r="V14" s="133"/>
      <c r="W14" s="728"/>
      <c r="X14" s="729"/>
      <c r="Y14" s="729"/>
      <c r="Z14" s="729"/>
      <c r="AA14" s="729"/>
      <c r="AB14" s="730"/>
      <c r="AC14" s="728"/>
      <c r="AD14" s="729"/>
      <c r="AE14" s="729"/>
      <c r="AF14" s="730"/>
      <c r="AG14" s="728"/>
      <c r="AH14" s="729"/>
      <c r="AI14" s="729"/>
      <c r="AJ14" s="730"/>
      <c r="AK14" s="218"/>
      <c r="AL14" s="253"/>
      <c r="BC14" s="419"/>
      <c r="BD14" s="419"/>
      <c r="BE14" s="419"/>
      <c r="BF14" s="419"/>
      <c r="BG14" s="419"/>
      <c r="BH14" s="419"/>
      <c r="BI14" s="419"/>
      <c r="BJ14" s="419"/>
      <c r="BK14" s="419"/>
      <c r="BL14" s="419"/>
      <c r="BM14" s="419"/>
      <c r="BN14" s="419"/>
    </row>
    <row r="15" spans="1:66" ht="12.75" customHeight="1" x14ac:dyDescent="0.2">
      <c r="A15" s="252"/>
      <c r="B15" s="131"/>
      <c r="C15" s="803"/>
      <c r="D15" s="804"/>
      <c r="E15" s="804"/>
      <c r="F15" s="804"/>
      <c r="G15" s="804"/>
      <c r="H15" s="804"/>
      <c r="I15" s="804"/>
      <c r="J15" s="804"/>
      <c r="K15" s="804"/>
      <c r="L15" s="804"/>
      <c r="M15" s="804"/>
      <c r="N15" s="804"/>
      <c r="O15" s="804"/>
      <c r="P15" s="804"/>
      <c r="Q15" s="804"/>
      <c r="R15" s="804"/>
      <c r="S15" s="805"/>
      <c r="T15" s="150"/>
      <c r="U15" s="133"/>
      <c r="V15" s="133"/>
      <c r="W15" s="843"/>
      <c r="X15" s="844"/>
      <c r="Y15" s="844"/>
      <c r="Z15" s="844"/>
      <c r="AA15" s="844"/>
      <c r="AB15" s="845"/>
      <c r="AC15" s="843"/>
      <c r="AD15" s="844"/>
      <c r="AE15" s="844"/>
      <c r="AF15" s="845"/>
      <c r="AG15" s="843"/>
      <c r="AH15" s="844"/>
      <c r="AI15" s="844"/>
      <c r="AJ15" s="845"/>
      <c r="AK15" s="218"/>
      <c r="AL15" s="253"/>
      <c r="BC15" s="419"/>
      <c r="BD15" s="419"/>
      <c r="BE15" s="419"/>
      <c r="BF15" s="419"/>
      <c r="BG15" s="419"/>
      <c r="BH15" s="419"/>
      <c r="BI15" s="419"/>
      <c r="BJ15" s="419"/>
      <c r="BK15" s="419"/>
      <c r="BL15" s="419"/>
      <c r="BM15" s="419"/>
      <c r="BN15" s="419"/>
    </row>
    <row r="16" spans="1:66" ht="12.75" customHeight="1" thickBot="1" x14ac:dyDescent="0.25">
      <c r="A16" s="252"/>
      <c r="B16" s="123"/>
      <c r="C16" s="151"/>
      <c r="D16" s="120"/>
      <c r="E16" s="28"/>
      <c r="F16" s="28"/>
      <c r="G16" s="28"/>
      <c r="H16" s="28"/>
      <c r="I16" s="28"/>
      <c r="J16" s="28"/>
      <c r="K16" s="28"/>
      <c r="L16" s="28"/>
      <c r="M16" s="121"/>
      <c r="N16" s="121"/>
      <c r="O16" s="121"/>
      <c r="P16" s="121"/>
      <c r="Q16" s="797" t="s">
        <v>151</v>
      </c>
      <c r="R16" s="798"/>
      <c r="S16" s="799"/>
      <c r="T16" s="307"/>
      <c r="U16" s="121"/>
      <c r="V16" s="148"/>
      <c r="W16" s="834" t="s">
        <v>82</v>
      </c>
      <c r="X16" s="835"/>
      <c r="Y16" s="835"/>
      <c r="Z16" s="835"/>
      <c r="AA16" s="835"/>
      <c r="AB16" s="836"/>
      <c r="AC16" s="837">
        <v>10</v>
      </c>
      <c r="AD16" s="838"/>
      <c r="AE16" s="838"/>
      <c r="AF16" s="839"/>
      <c r="AG16" s="837">
        <v>20</v>
      </c>
      <c r="AH16" s="838"/>
      <c r="AI16" s="838"/>
      <c r="AJ16" s="839"/>
      <c r="AK16" s="218"/>
      <c r="AL16" s="253"/>
    </row>
    <row r="17" spans="1:38" ht="12.75" customHeight="1" thickBot="1" x14ac:dyDescent="0.25">
      <c r="A17" s="252"/>
      <c r="B17" s="123"/>
      <c r="C17" s="251" t="s">
        <v>35</v>
      </c>
      <c r="D17" s="822" t="s">
        <v>121</v>
      </c>
      <c r="E17" s="823"/>
      <c r="F17" s="823"/>
      <c r="G17" s="823"/>
      <c r="H17" s="823"/>
      <c r="I17" s="823"/>
      <c r="J17" s="823"/>
      <c r="K17" s="823"/>
      <c r="L17" s="823"/>
      <c r="M17" s="823"/>
      <c r="N17" s="823"/>
      <c r="O17" s="823"/>
      <c r="P17" s="823"/>
      <c r="Q17" s="815"/>
      <c r="R17" s="816"/>
      <c r="S17" s="378" t="s">
        <v>64</v>
      </c>
      <c r="T17" s="313"/>
      <c r="U17" s="11"/>
      <c r="V17" s="11"/>
      <c r="W17" s="834" t="s">
        <v>83</v>
      </c>
      <c r="X17" s="835"/>
      <c r="Y17" s="835"/>
      <c r="Z17" s="835"/>
      <c r="AA17" s="835"/>
      <c r="AB17" s="836"/>
      <c r="AC17" s="837">
        <v>15</v>
      </c>
      <c r="AD17" s="838"/>
      <c r="AE17" s="838"/>
      <c r="AF17" s="839"/>
      <c r="AG17" s="837">
        <v>30</v>
      </c>
      <c r="AH17" s="838"/>
      <c r="AI17" s="838"/>
      <c r="AJ17" s="839"/>
      <c r="AK17" s="218"/>
      <c r="AL17" s="253"/>
    </row>
    <row r="18" spans="1:38" ht="12.75" customHeight="1" thickBot="1" x14ac:dyDescent="0.25">
      <c r="A18" s="252"/>
      <c r="B18" s="121"/>
      <c r="C18" s="251" t="s">
        <v>36</v>
      </c>
      <c r="D18" s="822" t="s">
        <v>80</v>
      </c>
      <c r="E18" s="823"/>
      <c r="F18" s="823"/>
      <c r="G18" s="823"/>
      <c r="H18" s="823"/>
      <c r="I18" s="823"/>
      <c r="J18" s="823"/>
      <c r="K18" s="823"/>
      <c r="L18" s="823"/>
      <c r="M18" s="823"/>
      <c r="N18" s="823"/>
      <c r="O18" s="823"/>
      <c r="P18" s="823"/>
      <c r="Q18" s="815"/>
      <c r="R18" s="816"/>
      <c r="S18" s="379" t="s">
        <v>64</v>
      </c>
      <c r="T18" s="313"/>
      <c r="U18" s="11"/>
      <c r="V18" s="11"/>
      <c r="W18" s="834" t="s">
        <v>74</v>
      </c>
      <c r="X18" s="835"/>
      <c r="Y18" s="835"/>
      <c r="Z18" s="835"/>
      <c r="AA18" s="835"/>
      <c r="AB18" s="836"/>
      <c r="AC18" s="837">
        <v>25</v>
      </c>
      <c r="AD18" s="838"/>
      <c r="AE18" s="838"/>
      <c r="AF18" s="839"/>
      <c r="AG18" s="837">
        <v>50</v>
      </c>
      <c r="AH18" s="838"/>
      <c r="AI18" s="838"/>
      <c r="AJ18" s="839"/>
      <c r="AK18" s="218"/>
      <c r="AL18" s="253"/>
    </row>
    <row r="19" spans="1:38" ht="12.75" customHeight="1" thickBot="1" x14ac:dyDescent="0.25">
      <c r="A19" s="252"/>
      <c r="B19" s="121"/>
      <c r="C19" s="188" t="s">
        <v>37</v>
      </c>
      <c r="D19" s="824" t="s">
        <v>144</v>
      </c>
      <c r="E19" s="825"/>
      <c r="F19" s="825"/>
      <c r="G19" s="825"/>
      <c r="H19" s="825"/>
      <c r="I19" s="825"/>
      <c r="J19" s="825"/>
      <c r="K19" s="825"/>
      <c r="L19" s="825"/>
      <c r="M19" s="825"/>
      <c r="N19" s="825"/>
      <c r="O19" s="825"/>
      <c r="P19" s="825"/>
      <c r="Q19" s="815"/>
      <c r="R19" s="816"/>
      <c r="S19" s="380" t="s">
        <v>64</v>
      </c>
      <c r="T19" s="313"/>
      <c r="U19" s="11"/>
      <c r="V19" s="11"/>
      <c r="W19" s="834" t="s">
        <v>75</v>
      </c>
      <c r="X19" s="835"/>
      <c r="Y19" s="835"/>
      <c r="Z19" s="835"/>
      <c r="AA19" s="835"/>
      <c r="AB19" s="836"/>
      <c r="AC19" s="837">
        <v>50</v>
      </c>
      <c r="AD19" s="838"/>
      <c r="AE19" s="838"/>
      <c r="AF19" s="839"/>
      <c r="AG19" s="837">
        <v>100</v>
      </c>
      <c r="AH19" s="838"/>
      <c r="AI19" s="838"/>
      <c r="AJ19" s="839"/>
      <c r="AK19" s="218"/>
      <c r="AL19" s="253"/>
    </row>
    <row r="20" spans="1:38" ht="12.75" customHeight="1" thickBot="1" x14ac:dyDescent="0.25">
      <c r="A20" s="252"/>
      <c r="B20" s="123"/>
      <c r="C20" s="188" t="s">
        <v>38</v>
      </c>
      <c r="D20" s="822" t="s">
        <v>122</v>
      </c>
      <c r="E20" s="823"/>
      <c r="F20" s="823"/>
      <c r="G20" s="823"/>
      <c r="H20" s="823"/>
      <c r="I20" s="823"/>
      <c r="J20" s="823"/>
      <c r="K20" s="823"/>
      <c r="L20" s="823"/>
      <c r="M20" s="823"/>
      <c r="N20" s="823"/>
      <c r="O20" s="823"/>
      <c r="P20" s="823"/>
      <c r="Q20" s="815"/>
      <c r="R20" s="816"/>
      <c r="S20" s="379" t="s">
        <v>64</v>
      </c>
      <c r="T20" s="313"/>
      <c r="U20" s="11"/>
      <c r="V20" s="11"/>
      <c r="W20" s="834" t="s">
        <v>76</v>
      </c>
      <c r="X20" s="835"/>
      <c r="Y20" s="835"/>
      <c r="Z20" s="835"/>
      <c r="AA20" s="835"/>
      <c r="AB20" s="836"/>
      <c r="AC20" s="837">
        <v>80</v>
      </c>
      <c r="AD20" s="838"/>
      <c r="AE20" s="838"/>
      <c r="AF20" s="839"/>
      <c r="AG20" s="837">
        <v>160</v>
      </c>
      <c r="AH20" s="838"/>
      <c r="AI20" s="838"/>
      <c r="AJ20" s="839"/>
      <c r="AK20" s="130"/>
      <c r="AL20" s="253"/>
    </row>
    <row r="21" spans="1:38" ht="12.75" customHeight="1" thickBot="1" x14ac:dyDescent="0.25">
      <c r="A21" s="252"/>
      <c r="B21" s="123"/>
      <c r="C21" s="188" t="s">
        <v>39</v>
      </c>
      <c r="D21" s="822" t="s">
        <v>97</v>
      </c>
      <c r="E21" s="823"/>
      <c r="F21" s="823"/>
      <c r="G21" s="823"/>
      <c r="H21" s="823"/>
      <c r="I21" s="823"/>
      <c r="J21" s="823"/>
      <c r="K21" s="823"/>
      <c r="L21" s="823"/>
      <c r="M21" s="823"/>
      <c r="N21" s="823"/>
      <c r="O21" s="823"/>
      <c r="P21" s="823"/>
      <c r="Q21" s="815"/>
      <c r="R21" s="816"/>
      <c r="S21" s="379" t="s">
        <v>64</v>
      </c>
      <c r="T21" s="313"/>
      <c r="U21" s="11"/>
      <c r="V21" s="11"/>
      <c r="W21" s="26" t="s">
        <v>168</v>
      </c>
      <c r="X21" s="11"/>
      <c r="Y21" s="11"/>
      <c r="Z21" s="11"/>
      <c r="AA21" s="11"/>
      <c r="AB21" s="11"/>
      <c r="AC21" s="11"/>
      <c r="AD21" s="11"/>
      <c r="AE21" s="11"/>
      <c r="AF21" s="11"/>
      <c r="AG21" s="11"/>
      <c r="AH21" s="11"/>
      <c r="AI21" s="11"/>
      <c r="AJ21" s="11"/>
      <c r="AK21" s="130"/>
      <c r="AL21" s="253"/>
    </row>
    <row r="22" spans="1:38" ht="12.75" customHeight="1" x14ac:dyDescent="0.2">
      <c r="A22" s="252"/>
      <c r="B22" s="121"/>
      <c r="C22" s="812" t="s">
        <v>49</v>
      </c>
      <c r="D22" s="800" t="s">
        <v>199</v>
      </c>
      <c r="E22" s="801"/>
      <c r="F22" s="801"/>
      <c r="G22" s="801"/>
      <c r="H22" s="801"/>
      <c r="I22" s="801"/>
      <c r="J22" s="801"/>
      <c r="K22" s="801"/>
      <c r="L22" s="801"/>
      <c r="M22" s="801"/>
      <c r="N22" s="801"/>
      <c r="O22" s="801"/>
      <c r="P22" s="802"/>
      <c r="Q22" s="817" t="str">
        <f>IF(SUM(Q17:R21)=0," ",SUM(Q17:R21))</f>
        <v xml:space="preserve"> </v>
      </c>
      <c r="R22" s="818"/>
      <c r="S22" s="806" t="s">
        <v>64</v>
      </c>
      <c r="T22" s="313"/>
      <c r="U22" s="11"/>
      <c r="V22" s="11"/>
      <c r="W22" s="222" t="s">
        <v>84</v>
      </c>
      <c r="X22" s="11"/>
      <c r="Y22" s="121"/>
      <c r="Z22" s="121"/>
      <c r="AA22" s="121"/>
      <c r="AB22" s="121"/>
      <c r="AC22" s="121"/>
      <c r="AD22" s="121"/>
      <c r="AE22" s="121"/>
      <c r="AF22" s="121"/>
      <c r="AG22" s="126"/>
      <c r="AH22" s="126"/>
      <c r="AI22" s="121"/>
      <c r="AJ22" s="121"/>
      <c r="AK22" s="130"/>
      <c r="AL22" s="253"/>
    </row>
    <row r="23" spans="1:38" ht="12.75" customHeight="1" x14ac:dyDescent="0.2">
      <c r="A23" s="252"/>
      <c r="B23" s="121"/>
      <c r="C23" s="813"/>
      <c r="D23" s="803"/>
      <c r="E23" s="804"/>
      <c r="F23" s="804"/>
      <c r="G23" s="804"/>
      <c r="H23" s="804"/>
      <c r="I23" s="804"/>
      <c r="J23" s="804"/>
      <c r="K23" s="804"/>
      <c r="L23" s="804"/>
      <c r="M23" s="804"/>
      <c r="N23" s="804"/>
      <c r="O23" s="804"/>
      <c r="P23" s="805"/>
      <c r="Q23" s="819"/>
      <c r="R23" s="818"/>
      <c r="S23" s="807"/>
      <c r="T23" s="313"/>
      <c r="U23" s="121"/>
      <c r="V23" s="11"/>
      <c r="W23" s="11"/>
      <c r="X23" s="11"/>
      <c r="Y23" s="28"/>
      <c r="Z23" s="28"/>
      <c r="AA23" s="28"/>
      <c r="AB23" s="28"/>
      <c r="AC23" s="28"/>
      <c r="AD23" s="28"/>
      <c r="AE23" s="28"/>
      <c r="AF23" s="28"/>
      <c r="AG23" s="127"/>
      <c r="AH23" s="127"/>
      <c r="AI23" s="28"/>
      <c r="AJ23" s="28"/>
      <c r="AK23" s="28"/>
      <c r="AL23" s="253"/>
    </row>
    <row r="24" spans="1:38" ht="12.75" customHeight="1" x14ac:dyDescent="0.2">
      <c r="A24" s="252"/>
      <c r="B24" s="121"/>
      <c r="C24" s="814"/>
      <c r="D24" s="809"/>
      <c r="E24" s="810"/>
      <c r="F24" s="810"/>
      <c r="G24" s="810"/>
      <c r="H24" s="810"/>
      <c r="I24" s="810"/>
      <c r="J24" s="810"/>
      <c r="K24" s="810"/>
      <c r="L24" s="810"/>
      <c r="M24" s="810"/>
      <c r="N24" s="810"/>
      <c r="O24" s="810"/>
      <c r="P24" s="811"/>
      <c r="Q24" s="820"/>
      <c r="R24" s="821"/>
      <c r="S24" s="808"/>
      <c r="T24" s="313"/>
      <c r="U24" s="121"/>
      <c r="V24" s="11"/>
      <c r="W24" s="11"/>
      <c r="X24" s="11"/>
      <c r="Y24" s="11"/>
      <c r="Z24" s="11"/>
      <c r="AA24" s="11"/>
      <c r="AB24" s="11"/>
      <c r="AC24" s="11"/>
      <c r="AD24" s="11"/>
      <c r="AE24" s="11"/>
      <c r="AF24" s="11"/>
      <c r="AG24" s="11"/>
      <c r="AH24" s="11"/>
      <c r="AI24" s="11"/>
      <c r="AJ24" s="11"/>
      <c r="AK24" s="28"/>
      <c r="AL24" s="253"/>
    </row>
    <row r="25" spans="1:38" ht="12.75" customHeight="1" x14ac:dyDescent="0.2">
      <c r="A25" s="252"/>
      <c r="B25" s="28"/>
      <c r="C25" s="129" t="s">
        <v>40</v>
      </c>
      <c r="D25" s="849" t="s">
        <v>96</v>
      </c>
      <c r="E25" s="850"/>
      <c r="F25" s="850"/>
      <c r="G25" s="850"/>
      <c r="H25" s="850"/>
      <c r="I25" s="850"/>
      <c r="J25" s="850"/>
      <c r="K25" s="850"/>
      <c r="L25" s="850"/>
      <c r="M25" s="850"/>
      <c r="N25" s="850"/>
      <c r="O25" s="850"/>
      <c r="P25" s="851"/>
      <c r="Q25" s="852" t="str">
        <f>IF(Q22 = " "," ",Q22*1.2)</f>
        <v xml:space="preserve"> </v>
      </c>
      <c r="R25" s="853"/>
      <c r="S25" s="302" t="s">
        <v>64</v>
      </c>
      <c r="T25" s="313"/>
      <c r="U25" s="11"/>
      <c r="V25" s="11"/>
      <c r="W25" s="11"/>
      <c r="X25" s="11"/>
      <c r="Y25" s="11"/>
      <c r="Z25" s="11"/>
      <c r="AA25" s="11"/>
      <c r="AB25" s="11"/>
      <c r="AC25" s="11"/>
      <c r="AD25" s="11"/>
      <c r="AE25" s="11"/>
      <c r="AF25" s="11"/>
      <c r="AG25" s="11"/>
      <c r="AH25" s="11"/>
      <c r="AI25" s="11"/>
      <c r="AJ25" s="11"/>
      <c r="AK25" s="28"/>
      <c r="AL25" s="253"/>
    </row>
    <row r="26" spans="1:38" ht="12.75" customHeight="1" x14ac:dyDescent="0.2">
      <c r="A26" s="252"/>
      <c r="B26" s="28"/>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28"/>
      <c r="AL26" s="253"/>
    </row>
    <row r="27" spans="1:38" ht="12.75" customHeight="1" x14ac:dyDescent="0.2">
      <c r="A27" s="252"/>
      <c r="B27" s="123"/>
      <c r="C27" s="11"/>
      <c r="D27" s="11"/>
      <c r="E27" s="11"/>
      <c r="F27" s="11"/>
      <c r="G27" s="11"/>
      <c r="H27" s="11"/>
      <c r="I27" s="11"/>
      <c r="J27" s="11"/>
      <c r="K27" s="11"/>
      <c r="L27" s="11"/>
      <c r="M27" s="11"/>
      <c r="N27" s="11"/>
      <c r="O27" s="11"/>
      <c r="P27" s="11"/>
      <c r="Q27" s="11"/>
      <c r="R27" s="11"/>
      <c r="S27" s="11"/>
      <c r="T27" s="11"/>
      <c r="U27" s="11"/>
      <c r="V27" s="122"/>
      <c r="W27" s="11"/>
      <c r="X27" s="11"/>
      <c r="Y27" s="11"/>
      <c r="Z27" s="11"/>
      <c r="AA27" s="11"/>
      <c r="AB27" s="11"/>
      <c r="AC27" s="11"/>
      <c r="AD27" s="11"/>
      <c r="AE27" s="11"/>
      <c r="AF27" s="11"/>
      <c r="AG27" s="11"/>
      <c r="AH27" s="11"/>
      <c r="AI27" s="11"/>
      <c r="AJ27" s="11"/>
      <c r="AK27" s="28"/>
      <c r="AL27" s="253"/>
    </row>
    <row r="28" spans="1:38" ht="12.75" customHeight="1" x14ac:dyDescent="0.2">
      <c r="A28" s="252"/>
      <c r="B28" s="128"/>
      <c r="C28" s="235" t="s">
        <v>98</v>
      </c>
      <c r="D28" s="236"/>
      <c r="E28" s="236"/>
      <c r="F28" s="236"/>
      <c r="G28" s="236"/>
      <c r="H28" s="236"/>
      <c r="I28" s="236"/>
      <c r="J28" s="236"/>
      <c r="K28" s="237"/>
      <c r="L28" s="237"/>
      <c r="M28" s="237"/>
      <c r="N28" s="237"/>
      <c r="O28" s="237"/>
      <c r="P28" s="237"/>
      <c r="Q28" s="237"/>
      <c r="R28" s="237"/>
      <c r="S28" s="238"/>
      <c r="T28" s="122"/>
      <c r="U28" s="122"/>
      <c r="V28" s="11"/>
      <c r="W28" s="405"/>
      <c r="X28" s="405"/>
      <c r="Y28" s="405"/>
      <c r="Z28" s="405"/>
      <c r="AA28" s="405"/>
      <c r="AB28" s="405"/>
      <c r="AC28" s="405"/>
      <c r="AD28" s="405"/>
      <c r="AE28" s="405"/>
      <c r="AF28" s="405"/>
      <c r="AG28" s="405"/>
      <c r="AH28" s="405"/>
      <c r="AI28" s="405"/>
      <c r="AJ28" s="405"/>
      <c r="AK28" s="28"/>
      <c r="AL28" s="253"/>
    </row>
    <row r="29" spans="1:38" ht="12.75" customHeight="1" x14ac:dyDescent="0.2">
      <c r="A29" s="252"/>
      <c r="B29" s="128"/>
      <c r="C29" s="789" t="s">
        <v>162</v>
      </c>
      <c r="D29" s="790"/>
      <c r="E29" s="790"/>
      <c r="F29" s="790"/>
      <c r="G29" s="790"/>
      <c r="H29" s="790"/>
      <c r="I29" s="790"/>
      <c r="J29" s="790"/>
      <c r="K29" s="790"/>
      <c r="L29" s="790"/>
      <c r="M29" s="790"/>
      <c r="N29" s="790"/>
      <c r="O29" s="790"/>
      <c r="P29" s="790"/>
      <c r="Q29" s="790"/>
      <c r="R29" s="790"/>
      <c r="S29" s="791"/>
      <c r="T29" s="311"/>
      <c r="U29" s="312"/>
      <c r="V29" s="28"/>
      <c r="W29" s="405"/>
      <c r="X29" s="405"/>
      <c r="Y29" s="405"/>
      <c r="Z29" s="405"/>
      <c r="AA29" s="405"/>
      <c r="AB29" s="405"/>
      <c r="AC29" s="405"/>
      <c r="AD29" s="405"/>
      <c r="AE29" s="405"/>
      <c r="AF29" s="405"/>
      <c r="AG29" s="405"/>
      <c r="AH29" s="405"/>
      <c r="AI29" s="405"/>
      <c r="AJ29" s="405"/>
      <c r="AK29" s="28"/>
      <c r="AL29" s="253"/>
    </row>
    <row r="30" spans="1:38" ht="12.75" customHeight="1" x14ac:dyDescent="0.2">
      <c r="A30" s="252"/>
      <c r="B30" s="28"/>
      <c r="C30" s="792"/>
      <c r="D30" s="793"/>
      <c r="E30" s="793"/>
      <c r="F30" s="793"/>
      <c r="G30" s="793"/>
      <c r="H30" s="793"/>
      <c r="I30" s="793"/>
      <c r="J30" s="793"/>
      <c r="K30" s="793"/>
      <c r="L30" s="793"/>
      <c r="M30" s="793"/>
      <c r="N30" s="793"/>
      <c r="O30" s="793"/>
      <c r="P30" s="793"/>
      <c r="Q30" s="793"/>
      <c r="R30" s="793"/>
      <c r="S30" s="794"/>
      <c r="T30" s="311"/>
      <c r="U30" s="312"/>
      <c r="V30" s="28"/>
      <c r="W30" s="122"/>
      <c r="X30" s="28"/>
      <c r="Y30" s="183"/>
      <c r="Z30" s="184"/>
      <c r="AA30" s="28"/>
      <c r="AB30" s="184"/>
      <c r="AC30" s="122"/>
      <c r="AD30" s="122"/>
      <c r="AE30" s="122"/>
      <c r="AF30" s="122"/>
      <c r="AG30" s="122"/>
      <c r="AH30" s="122"/>
      <c r="AI30" s="122"/>
      <c r="AJ30" s="122"/>
      <c r="AK30" s="28"/>
      <c r="AL30" s="253"/>
    </row>
    <row r="31" spans="1:38" ht="12.75" customHeight="1" x14ac:dyDescent="0.2">
      <c r="A31" s="252"/>
      <c r="B31" s="28"/>
      <c r="C31" s="792"/>
      <c r="D31" s="793"/>
      <c r="E31" s="793"/>
      <c r="F31" s="793"/>
      <c r="G31" s="793"/>
      <c r="H31" s="793"/>
      <c r="I31" s="793"/>
      <c r="J31" s="793"/>
      <c r="K31" s="793"/>
      <c r="L31" s="793"/>
      <c r="M31" s="793"/>
      <c r="N31" s="793"/>
      <c r="O31" s="793"/>
      <c r="P31" s="793"/>
      <c r="Q31" s="793"/>
      <c r="R31" s="793"/>
      <c r="S31" s="794"/>
      <c r="T31" s="311"/>
      <c r="U31" s="312"/>
      <c r="V31" s="122"/>
      <c r="W31" s="406"/>
      <c r="X31" s="406"/>
      <c r="Y31" s="183"/>
      <c r="Z31" s="184"/>
      <c r="AA31" s="407"/>
      <c r="AB31" s="407"/>
      <c r="AC31" s="184"/>
      <c r="AD31" s="28"/>
      <c r="AE31" s="28"/>
      <c r="AF31" s="28"/>
      <c r="AG31" s="28"/>
      <c r="AH31" s="28"/>
      <c r="AI31" s="121"/>
      <c r="AJ31" s="121"/>
      <c r="AK31" s="28"/>
      <c r="AL31" s="253"/>
    </row>
    <row r="32" spans="1:38" ht="12.75" customHeight="1" x14ac:dyDescent="0.2">
      <c r="A32" s="252"/>
      <c r="B32" s="128"/>
      <c r="C32" s="792"/>
      <c r="D32" s="793"/>
      <c r="E32" s="793"/>
      <c r="F32" s="793"/>
      <c r="G32" s="793"/>
      <c r="H32" s="793"/>
      <c r="I32" s="793"/>
      <c r="J32" s="793"/>
      <c r="K32" s="793"/>
      <c r="L32" s="793"/>
      <c r="M32" s="793"/>
      <c r="N32" s="793"/>
      <c r="O32" s="793"/>
      <c r="P32" s="793"/>
      <c r="Q32" s="793"/>
      <c r="R32" s="793"/>
      <c r="S32" s="794"/>
      <c r="T32" s="311"/>
      <c r="U32" s="312"/>
      <c r="V32" s="28"/>
      <c r="W32" s="184"/>
      <c r="X32" s="184"/>
      <c r="Y32" s="184"/>
      <c r="Z32" s="184"/>
      <c r="AA32" s="184"/>
      <c r="AB32" s="184"/>
      <c r="AC32" s="184"/>
      <c r="AD32" s="28"/>
      <c r="AE32" s="28"/>
      <c r="AF32" s="28"/>
      <c r="AG32" s="28"/>
      <c r="AH32" s="28"/>
      <c r="AI32" s="121"/>
      <c r="AJ32" s="121"/>
      <c r="AK32" s="28"/>
      <c r="AL32" s="253"/>
    </row>
    <row r="33" spans="1:38" ht="12.75" customHeight="1" x14ac:dyDescent="0.2">
      <c r="A33" s="252"/>
      <c r="B33" s="128"/>
      <c r="C33" s="792"/>
      <c r="D33" s="793"/>
      <c r="E33" s="793"/>
      <c r="F33" s="793"/>
      <c r="G33" s="793"/>
      <c r="H33" s="793"/>
      <c r="I33" s="793"/>
      <c r="J33" s="793"/>
      <c r="K33" s="793"/>
      <c r="L33" s="793"/>
      <c r="M33" s="793"/>
      <c r="N33" s="793"/>
      <c r="O33" s="793"/>
      <c r="P33" s="793"/>
      <c r="Q33" s="793"/>
      <c r="R33" s="793"/>
      <c r="S33" s="794"/>
      <c r="T33" s="311"/>
      <c r="U33" s="312"/>
      <c r="V33" s="28"/>
      <c r="W33" s="122"/>
      <c r="X33" s="28"/>
      <c r="Y33" s="183"/>
      <c r="Z33" s="184"/>
      <c r="AA33" s="28"/>
      <c r="AB33" s="184"/>
      <c r="AC33" s="28"/>
      <c r="AD33" s="28"/>
      <c r="AE33" s="28"/>
      <c r="AF33" s="28"/>
      <c r="AG33" s="28"/>
      <c r="AH33" s="28"/>
      <c r="AI33" s="121"/>
      <c r="AJ33" s="121"/>
      <c r="AK33" s="28"/>
      <c r="AL33" s="253"/>
    </row>
    <row r="34" spans="1:38" ht="12.75" customHeight="1" x14ac:dyDescent="0.2">
      <c r="A34" s="277"/>
      <c r="B34" s="121"/>
      <c r="C34" s="792"/>
      <c r="D34" s="793"/>
      <c r="E34" s="793"/>
      <c r="F34" s="793"/>
      <c r="G34" s="793"/>
      <c r="H34" s="793"/>
      <c r="I34" s="793"/>
      <c r="J34" s="793"/>
      <c r="K34" s="793"/>
      <c r="L34" s="793"/>
      <c r="M34" s="793"/>
      <c r="N34" s="793"/>
      <c r="O34" s="793"/>
      <c r="P34" s="793"/>
      <c r="Q34" s="795"/>
      <c r="R34" s="795"/>
      <c r="S34" s="796"/>
      <c r="T34" s="153"/>
      <c r="U34" s="134"/>
      <c r="V34" s="28"/>
      <c r="W34" s="406"/>
      <c r="X34" s="406"/>
      <c r="Y34" s="28"/>
      <c r="Z34" s="28"/>
      <c r="AA34" s="407"/>
      <c r="AB34" s="407"/>
      <c r="AC34" s="28"/>
      <c r="AD34" s="28"/>
      <c r="AE34" s="28"/>
      <c r="AF34" s="28"/>
      <c r="AG34" s="28"/>
      <c r="AH34" s="28"/>
      <c r="AI34" s="121"/>
      <c r="AJ34" s="121"/>
      <c r="AK34" s="28"/>
      <c r="AL34" s="253"/>
    </row>
    <row r="35" spans="1:38" ht="12.75" customHeight="1" thickBot="1" x14ac:dyDescent="0.25">
      <c r="A35" s="252"/>
      <c r="B35" s="121"/>
      <c r="C35" s="315"/>
      <c r="D35" s="124"/>
      <c r="E35" s="124"/>
      <c r="F35" s="124"/>
      <c r="G35" s="124"/>
      <c r="H35" s="124"/>
      <c r="I35" s="124"/>
      <c r="J35" s="124"/>
      <c r="K35" s="124"/>
      <c r="L35" s="124"/>
      <c r="M35" s="124"/>
      <c r="N35" s="124"/>
      <c r="O35" s="124"/>
      <c r="P35" s="309"/>
      <c r="Q35" s="831" t="s">
        <v>151</v>
      </c>
      <c r="R35" s="832"/>
      <c r="S35" s="833"/>
      <c r="T35" s="307"/>
      <c r="U35" s="11"/>
      <c r="V35" s="11"/>
      <c r="W35" s="122"/>
      <c r="X35" s="122"/>
      <c r="Y35" s="122"/>
      <c r="Z35" s="122"/>
      <c r="AA35" s="122"/>
      <c r="AB35" s="122"/>
      <c r="AC35" s="122"/>
      <c r="AD35" s="122"/>
      <c r="AE35" s="122"/>
      <c r="AF35" s="122"/>
      <c r="AG35" s="122"/>
      <c r="AH35" s="122"/>
      <c r="AI35" s="122"/>
      <c r="AJ35" s="122"/>
      <c r="AK35" s="28"/>
      <c r="AL35" s="253"/>
    </row>
    <row r="36" spans="1:38" ht="12.75" customHeight="1" x14ac:dyDescent="0.2">
      <c r="A36" s="252"/>
      <c r="B36" s="121"/>
      <c r="C36" s="806" t="s">
        <v>65</v>
      </c>
      <c r="D36" s="785" t="s">
        <v>200</v>
      </c>
      <c r="E36" s="786"/>
      <c r="F36" s="786"/>
      <c r="G36" s="786"/>
      <c r="H36" s="786"/>
      <c r="I36" s="786"/>
      <c r="J36" s="786"/>
      <c r="K36" s="786"/>
      <c r="L36" s="786"/>
      <c r="M36" s="786"/>
      <c r="N36" s="786"/>
      <c r="O36" s="786"/>
      <c r="P36" s="381"/>
      <c r="Q36" s="854"/>
      <c r="R36" s="855"/>
      <c r="S36" s="829" t="s">
        <v>66</v>
      </c>
      <c r="T36" s="308"/>
      <c r="V36" s="395"/>
      <c r="W36" s="408"/>
      <c r="X36" s="408"/>
      <c r="Y36" s="408"/>
      <c r="Z36" s="408"/>
      <c r="AA36" s="408"/>
      <c r="AB36" s="408"/>
      <c r="AC36" s="408"/>
      <c r="AD36" s="408"/>
      <c r="AE36" s="408"/>
      <c r="AF36" s="408"/>
      <c r="AG36" s="408"/>
      <c r="AH36" s="408"/>
      <c r="AI36" s="408"/>
      <c r="AJ36" s="408"/>
      <c r="AK36" s="130"/>
      <c r="AL36" s="253"/>
    </row>
    <row r="37" spans="1:38" ht="12.75" customHeight="1" thickBot="1" x14ac:dyDescent="0.25">
      <c r="A37" s="252"/>
      <c r="B37" s="121"/>
      <c r="C37" s="808"/>
      <c r="D37" s="787"/>
      <c r="E37" s="788"/>
      <c r="F37" s="788"/>
      <c r="G37" s="788"/>
      <c r="H37" s="788"/>
      <c r="I37" s="788"/>
      <c r="J37" s="788"/>
      <c r="K37" s="788"/>
      <c r="L37" s="788"/>
      <c r="M37" s="788"/>
      <c r="N37" s="788"/>
      <c r="O37" s="788"/>
      <c r="P37" s="382"/>
      <c r="Q37" s="856"/>
      <c r="R37" s="857"/>
      <c r="S37" s="830"/>
      <c r="T37" s="308"/>
      <c r="U37" s="310"/>
      <c r="V37" s="28"/>
      <c r="W37" s="408"/>
      <c r="X37" s="408"/>
      <c r="Y37" s="408"/>
      <c r="Z37" s="408"/>
      <c r="AA37" s="408"/>
      <c r="AB37" s="408"/>
      <c r="AC37" s="408"/>
      <c r="AD37" s="408"/>
      <c r="AE37" s="408"/>
      <c r="AF37" s="408"/>
      <c r="AG37" s="408"/>
      <c r="AH37" s="408"/>
      <c r="AI37" s="408"/>
      <c r="AJ37" s="408"/>
      <c r="AK37" s="28"/>
      <c r="AL37" s="253"/>
    </row>
    <row r="38" spans="1:38" ht="12.75" customHeight="1" thickBot="1" x14ac:dyDescent="0.25">
      <c r="A38" s="252"/>
      <c r="B38" s="121"/>
      <c r="C38" s="397" t="s">
        <v>41</v>
      </c>
      <c r="D38" s="862" t="s">
        <v>141</v>
      </c>
      <c r="E38" s="863"/>
      <c r="F38" s="863"/>
      <c r="G38" s="863"/>
      <c r="H38" s="863"/>
      <c r="I38" s="863"/>
      <c r="J38" s="863"/>
      <c r="K38" s="863"/>
      <c r="L38" s="863"/>
      <c r="M38" s="863"/>
      <c r="N38" s="863"/>
      <c r="O38" s="863"/>
      <c r="P38" s="366" t="s">
        <v>163</v>
      </c>
      <c r="Q38" s="858">
        <f>IFERROR(Q21/2.31," ")</f>
        <v>0</v>
      </c>
      <c r="R38" s="859"/>
      <c r="S38" s="305" t="s">
        <v>66</v>
      </c>
      <c r="T38" s="308"/>
      <c r="U38" s="396"/>
      <c r="V38" s="28"/>
      <c r="W38" s="122"/>
      <c r="X38" s="28"/>
      <c r="Y38" s="183"/>
      <c r="Z38" s="184"/>
      <c r="AA38" s="28"/>
      <c r="AB38" s="184"/>
      <c r="AC38" s="122"/>
      <c r="AD38" s="122"/>
      <c r="AE38" s="122"/>
      <c r="AF38" s="122"/>
      <c r="AG38" s="122"/>
      <c r="AH38" s="122"/>
      <c r="AI38" s="122"/>
      <c r="AJ38" s="122"/>
      <c r="AK38" s="28"/>
      <c r="AL38" s="253"/>
    </row>
    <row r="39" spans="1:38" ht="12.75" customHeight="1" thickBot="1" x14ac:dyDescent="0.25">
      <c r="A39" s="252"/>
      <c r="B39" s="121"/>
      <c r="C39" s="154" t="s">
        <v>56</v>
      </c>
      <c r="D39" s="827" t="s">
        <v>136</v>
      </c>
      <c r="E39" s="828"/>
      <c r="F39" s="828"/>
      <c r="G39" s="828"/>
      <c r="H39" s="828"/>
      <c r="I39" s="828"/>
      <c r="J39" s="828"/>
      <c r="K39" s="828"/>
      <c r="L39" s="828"/>
      <c r="M39" s="828"/>
      <c r="N39" s="828"/>
      <c r="O39" s="828"/>
      <c r="P39" s="383" t="s">
        <v>163</v>
      </c>
      <c r="Q39" s="860"/>
      <c r="R39" s="861"/>
      <c r="S39" s="385" t="s">
        <v>66</v>
      </c>
      <c r="T39" s="308"/>
      <c r="V39" s="28"/>
      <c r="W39" s="406"/>
      <c r="X39" s="406"/>
      <c r="Y39" s="183"/>
      <c r="Z39" s="184"/>
      <c r="AA39" s="407"/>
      <c r="AB39" s="407"/>
      <c r="AC39" s="184"/>
      <c r="AD39" s="28"/>
      <c r="AE39" s="28"/>
      <c r="AF39" s="28"/>
      <c r="AG39" s="28"/>
      <c r="AH39" s="28"/>
      <c r="AI39" s="121"/>
      <c r="AJ39" s="121"/>
      <c r="AK39" s="28"/>
      <c r="AL39" s="253"/>
    </row>
    <row r="40" spans="1:38" ht="12.75" customHeight="1" thickBot="1" x14ac:dyDescent="0.25">
      <c r="A40" s="252"/>
      <c r="B40" s="28"/>
      <c r="C40" s="397" t="s">
        <v>57</v>
      </c>
      <c r="D40" s="827" t="s">
        <v>201</v>
      </c>
      <c r="E40" s="828"/>
      <c r="F40" s="828"/>
      <c r="G40" s="828"/>
      <c r="H40" s="828"/>
      <c r="I40" s="828"/>
      <c r="J40" s="828"/>
      <c r="K40" s="828"/>
      <c r="L40" s="828"/>
      <c r="M40" s="828"/>
      <c r="N40" s="828"/>
      <c r="O40" s="828"/>
      <c r="P40" s="384" t="s">
        <v>163</v>
      </c>
      <c r="Q40" s="815"/>
      <c r="R40" s="816"/>
      <c r="S40" s="386" t="s">
        <v>66</v>
      </c>
      <c r="T40" s="308"/>
      <c r="V40" s="28"/>
      <c r="W40" s="184"/>
      <c r="X40" s="184"/>
      <c r="Y40" s="184"/>
      <c r="Z40" s="184"/>
      <c r="AA40" s="184"/>
      <c r="AB40" s="184"/>
      <c r="AC40" s="184"/>
      <c r="AD40" s="28"/>
      <c r="AE40" s="28"/>
      <c r="AF40" s="28"/>
      <c r="AG40" s="28"/>
      <c r="AH40" s="28"/>
      <c r="AI40" s="121"/>
      <c r="AJ40" s="121"/>
      <c r="AK40" s="28"/>
      <c r="AL40" s="253"/>
    </row>
    <row r="41" spans="1:38" ht="12.75" customHeight="1" thickBot="1" x14ac:dyDescent="0.25">
      <c r="A41" s="252"/>
      <c r="B41" s="28"/>
      <c r="C41" s="152" t="s">
        <v>58</v>
      </c>
      <c r="D41" s="827" t="s">
        <v>197</v>
      </c>
      <c r="E41" s="828"/>
      <c r="F41" s="828"/>
      <c r="G41" s="828"/>
      <c r="H41" s="828"/>
      <c r="I41" s="828"/>
      <c r="J41" s="828"/>
      <c r="K41" s="828"/>
      <c r="L41" s="828"/>
      <c r="M41" s="828"/>
      <c r="N41" s="828"/>
      <c r="O41" s="828"/>
      <c r="P41" s="383" t="s">
        <v>163</v>
      </c>
      <c r="Q41" s="815"/>
      <c r="R41" s="816"/>
      <c r="S41" s="386" t="s">
        <v>66</v>
      </c>
      <c r="T41" s="308"/>
      <c r="V41" s="28"/>
      <c r="W41" s="122"/>
      <c r="X41" s="28"/>
      <c r="Y41" s="183"/>
      <c r="Z41" s="184"/>
      <c r="AA41" s="28"/>
      <c r="AB41" s="184"/>
      <c r="AC41" s="28"/>
      <c r="AD41" s="28"/>
      <c r="AE41" s="28"/>
      <c r="AF41" s="28"/>
      <c r="AG41" s="28"/>
      <c r="AH41" s="28"/>
      <c r="AI41" s="121"/>
      <c r="AJ41" s="121"/>
      <c r="AK41" s="28"/>
      <c r="AL41" s="253"/>
    </row>
    <row r="42" spans="1:38" ht="12.75" customHeight="1" thickBot="1" x14ac:dyDescent="0.25">
      <c r="A42" s="252"/>
      <c r="B42" s="28"/>
      <c r="C42" s="152" t="s">
        <v>63</v>
      </c>
      <c r="D42" s="827" t="s">
        <v>140</v>
      </c>
      <c r="E42" s="828"/>
      <c r="F42" s="828"/>
      <c r="G42" s="828"/>
      <c r="H42" s="828"/>
      <c r="I42" s="828"/>
      <c r="J42" s="828"/>
      <c r="K42" s="828"/>
      <c r="L42" s="828"/>
      <c r="M42" s="828"/>
      <c r="N42" s="828"/>
      <c r="O42" s="828"/>
      <c r="P42" s="384" t="s">
        <v>163</v>
      </c>
      <c r="Q42" s="815"/>
      <c r="R42" s="816"/>
      <c r="S42" s="386" t="s">
        <v>66</v>
      </c>
      <c r="T42" s="308"/>
      <c r="V42" s="28"/>
      <c r="W42" s="406"/>
      <c r="X42" s="406"/>
      <c r="Y42" s="28"/>
      <c r="Z42" s="28"/>
      <c r="AA42" s="407"/>
      <c r="AB42" s="407"/>
      <c r="AC42" s="28"/>
      <c r="AD42" s="28"/>
      <c r="AE42" s="28"/>
      <c r="AF42" s="28"/>
      <c r="AG42" s="28"/>
      <c r="AH42" s="28"/>
      <c r="AI42" s="121"/>
      <c r="AJ42" s="121"/>
      <c r="AK42" s="28"/>
      <c r="AL42" s="253"/>
    </row>
    <row r="43" spans="1:38" ht="12.75" customHeight="1" thickBot="1" x14ac:dyDescent="0.25">
      <c r="A43" s="252"/>
      <c r="B43" s="28"/>
      <c r="C43" s="152" t="s">
        <v>179</v>
      </c>
      <c r="D43" s="827" t="s">
        <v>124</v>
      </c>
      <c r="E43" s="828"/>
      <c r="F43" s="828"/>
      <c r="G43" s="828"/>
      <c r="H43" s="828"/>
      <c r="I43" s="828"/>
      <c r="J43" s="828"/>
      <c r="K43" s="828"/>
      <c r="L43" s="828"/>
      <c r="M43" s="828"/>
      <c r="N43" s="828"/>
      <c r="O43" s="828"/>
      <c r="P43" s="384" t="s">
        <v>164</v>
      </c>
      <c r="Q43" s="815"/>
      <c r="R43" s="816"/>
      <c r="S43" s="386" t="s">
        <v>66</v>
      </c>
      <c r="T43" s="308"/>
      <c r="V43" s="28"/>
      <c r="W43" s="28"/>
      <c r="X43" s="28"/>
      <c r="Y43" s="28"/>
      <c r="Z43" s="28"/>
      <c r="AA43" s="28"/>
      <c r="AB43" s="28"/>
      <c r="AC43" s="28"/>
      <c r="AD43" s="28"/>
      <c r="AE43" s="28"/>
      <c r="AF43" s="28"/>
      <c r="AG43" s="132"/>
      <c r="AH43" s="132"/>
      <c r="AI43" s="121"/>
      <c r="AJ43" s="121"/>
      <c r="AK43" s="28"/>
      <c r="AL43" s="254"/>
    </row>
    <row r="44" spans="1:38" ht="12.75" customHeight="1" x14ac:dyDescent="0.2">
      <c r="A44" s="252"/>
      <c r="B44" s="28"/>
      <c r="C44" s="154" t="s">
        <v>180</v>
      </c>
      <c r="D44" s="827" t="s">
        <v>142</v>
      </c>
      <c r="E44" s="828"/>
      <c r="F44" s="828"/>
      <c r="G44" s="828"/>
      <c r="H44" s="828"/>
      <c r="I44" s="828"/>
      <c r="J44" s="828"/>
      <c r="K44" s="828"/>
      <c r="L44" s="828"/>
      <c r="M44" s="828"/>
      <c r="N44" s="828"/>
      <c r="O44" s="828"/>
      <c r="P44" s="154" t="s">
        <v>1</v>
      </c>
      <c r="Q44" s="846" t="str">
        <f>IF(Q36-Q38-Q39-Q40-Q41-Q42+Q43=0," ",Q36-Q38-Q39-Q40-Q41-Q42+Q43)</f>
        <v xml:space="preserve"> </v>
      </c>
      <c r="R44" s="847"/>
      <c r="S44" s="306" t="s">
        <v>66</v>
      </c>
      <c r="T44" s="308"/>
      <c r="V44" s="28"/>
      <c r="W44" s="28"/>
      <c r="X44" s="28"/>
      <c r="Y44" s="28"/>
      <c r="Z44" s="28"/>
      <c r="AA44" s="28"/>
      <c r="AB44" s="28"/>
      <c r="AC44" s="28"/>
      <c r="AD44" s="28"/>
      <c r="AE44" s="28"/>
      <c r="AF44" s="28"/>
      <c r="AG44" s="132"/>
      <c r="AH44" s="132"/>
      <c r="AI44" s="121"/>
      <c r="AJ44" s="121"/>
      <c r="AK44" s="28"/>
      <c r="AL44" s="255"/>
    </row>
    <row r="45" spans="1:38" ht="12.75" customHeight="1" x14ac:dyDescent="0.2">
      <c r="A45" s="252"/>
      <c r="B45" s="29"/>
      <c r="C45" s="11"/>
      <c r="D45" s="11"/>
      <c r="E45" s="11"/>
      <c r="F45" s="11"/>
      <c r="G45" s="11"/>
      <c r="H45" s="11"/>
      <c r="I45" s="11"/>
      <c r="J45" s="11"/>
      <c r="K45" s="11"/>
      <c r="L45" s="11"/>
      <c r="M45" s="29"/>
      <c r="N45" s="29"/>
      <c r="O45" s="29"/>
      <c r="P45" s="29"/>
      <c r="Q45" s="29"/>
      <c r="R45" s="29"/>
      <c r="S45" s="29"/>
      <c r="T45" s="29"/>
      <c r="U45" s="120"/>
      <c r="V45" s="120"/>
      <c r="W45" s="120"/>
      <c r="X45" s="120"/>
      <c r="Y45" s="120"/>
      <c r="Z45" s="120"/>
      <c r="AA45" s="120"/>
      <c r="AB45" s="120"/>
      <c r="AC45" s="120"/>
      <c r="AD45" s="120"/>
      <c r="AE45" s="120"/>
      <c r="AF45" s="120"/>
      <c r="AG45" s="120"/>
      <c r="AH45" s="120"/>
      <c r="AI45" s="120"/>
      <c r="AJ45" s="120"/>
      <c r="AK45" s="29"/>
      <c r="AL45" s="256"/>
    </row>
    <row r="46" spans="1:38" ht="12.75" customHeight="1" x14ac:dyDescent="0.2">
      <c r="A46" s="252"/>
      <c r="B46" s="29"/>
      <c r="D46" s="11"/>
      <c r="E46" s="11"/>
      <c r="F46" s="11"/>
      <c r="G46" s="11"/>
      <c r="H46" s="11"/>
      <c r="I46" s="11"/>
      <c r="J46" s="11"/>
      <c r="K46" s="11"/>
      <c r="L46" s="11"/>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57"/>
    </row>
    <row r="47" spans="1:38" ht="12.75" customHeight="1" x14ac:dyDescent="0.2">
      <c r="A47" s="252"/>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57"/>
    </row>
    <row r="48" spans="1:38" ht="12.75" customHeight="1" x14ac:dyDescent="0.2">
      <c r="A48" s="252"/>
      <c r="B48" s="29"/>
      <c r="C48" s="848" t="s">
        <v>207</v>
      </c>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c r="AL48" s="257"/>
    </row>
    <row r="49" spans="1:38" ht="12.75" customHeight="1" x14ac:dyDescent="0.2">
      <c r="A49" s="252"/>
      <c r="B49" s="29"/>
      <c r="C49" s="848"/>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c r="AE49" s="848"/>
      <c r="AF49" s="848"/>
      <c r="AG49" s="848"/>
      <c r="AH49" s="848"/>
      <c r="AI49" s="848"/>
      <c r="AJ49" s="848"/>
      <c r="AK49" s="848"/>
      <c r="AL49" s="257"/>
    </row>
    <row r="50" spans="1:38" ht="12.75" customHeight="1" x14ac:dyDescent="0.2">
      <c r="A50" s="252"/>
      <c r="B50" s="29"/>
      <c r="C50" s="29" t="s">
        <v>123</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57"/>
    </row>
    <row r="51" spans="1:38" ht="12.75" customHeight="1" x14ac:dyDescent="0.2">
      <c r="A51" s="252"/>
      <c r="B51" s="29"/>
      <c r="C51" s="28" t="s">
        <v>198</v>
      </c>
      <c r="AL51" s="257"/>
    </row>
    <row r="52" spans="1:38" ht="12.75" customHeight="1" x14ac:dyDescent="0.2">
      <c r="A52" s="252"/>
      <c r="B52" s="29"/>
      <c r="C52" s="826" t="s">
        <v>208</v>
      </c>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257"/>
    </row>
    <row r="53" spans="1:38" ht="12.75" customHeight="1" x14ac:dyDescent="0.2">
      <c r="A53" s="252"/>
      <c r="B53" s="28"/>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256"/>
    </row>
    <row r="54" spans="1:38" ht="12.75" customHeight="1" x14ac:dyDescent="0.2">
      <c r="A54" s="252"/>
      <c r="B54" s="28"/>
      <c r="C54" s="28" t="s">
        <v>161</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56"/>
    </row>
    <row r="55" spans="1:38" s="45" customFormat="1" ht="12.75" customHeight="1" x14ac:dyDescent="0.2">
      <c r="A55" s="258"/>
      <c r="B55" s="241"/>
      <c r="C55" s="409" t="s">
        <v>209</v>
      </c>
      <c r="D55" s="241"/>
      <c r="E55" s="241"/>
      <c r="F55" s="241"/>
      <c r="G55" s="241"/>
      <c r="H55" s="241"/>
      <c r="I55" s="241"/>
      <c r="J55" s="241"/>
      <c r="K55" s="241"/>
      <c r="L55" s="241"/>
      <c r="M55" s="241"/>
      <c r="N55" s="241"/>
      <c r="O55" s="241"/>
      <c r="P55" s="6"/>
      <c r="Q55" s="242"/>
      <c r="R55" s="241"/>
      <c r="S55" s="241"/>
      <c r="T55" s="243"/>
      <c r="U55" s="241"/>
      <c r="V55" s="241"/>
      <c r="W55" s="241"/>
      <c r="X55" s="241"/>
      <c r="Y55" s="241"/>
      <c r="Z55" s="241"/>
      <c r="AA55" s="241"/>
      <c r="AB55" s="6"/>
      <c r="AC55" s="6"/>
      <c r="AD55" s="6"/>
      <c r="AE55" s="6"/>
      <c r="AF55" s="6"/>
      <c r="AG55" s="6"/>
      <c r="AH55" s="6"/>
      <c r="AI55" s="6"/>
      <c r="AJ55" s="6"/>
      <c r="AK55" s="6"/>
      <c r="AL55" s="259"/>
    </row>
    <row r="56" spans="1:38" ht="12.75" customHeight="1" x14ac:dyDescent="0.2">
      <c r="A56" s="252"/>
      <c r="B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218"/>
      <c r="AL56" s="253"/>
    </row>
    <row r="57" spans="1:38" ht="12.75" customHeight="1" x14ac:dyDescent="0.2">
      <c r="A57" s="252"/>
      <c r="B57" s="11"/>
      <c r="C57" s="11"/>
      <c r="D57" s="11"/>
      <c r="E57" s="11"/>
      <c r="F57" s="11"/>
      <c r="G57" s="11"/>
      <c r="H57" s="11"/>
      <c r="I57" s="11"/>
      <c r="J57" s="11"/>
      <c r="K57" s="11"/>
      <c r="L57" s="11"/>
      <c r="M57" s="11"/>
      <c r="N57" s="11"/>
      <c r="O57" s="11"/>
      <c r="P57" s="242"/>
      <c r="Q57" s="11"/>
      <c r="R57" s="11"/>
      <c r="S57" s="11"/>
      <c r="T57" s="11"/>
      <c r="U57" s="11"/>
      <c r="V57" s="11"/>
      <c r="W57" s="11"/>
      <c r="X57" s="11"/>
      <c r="Y57" s="11"/>
      <c r="Z57" s="11"/>
      <c r="AA57" s="244"/>
      <c r="AB57" s="242"/>
      <c r="AC57" s="242"/>
      <c r="AD57" s="435"/>
      <c r="AE57" s="435"/>
      <c r="AF57" s="435"/>
      <c r="AG57" s="433"/>
      <c r="AH57" s="433"/>
      <c r="AI57" s="433"/>
      <c r="AJ57" s="434"/>
      <c r="AK57" s="434"/>
      <c r="AL57" s="253"/>
    </row>
    <row r="58" spans="1:38" ht="12.75" customHeight="1" thickBot="1" x14ac:dyDescent="0.25">
      <c r="A58" s="260"/>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2"/>
      <c r="AL58" s="263"/>
    </row>
    <row r="59" spans="1:38" ht="12.75" customHeight="1" thickTop="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sheetData>
  <sheetProtection algorithmName="SHA-512" hashValue="n0xJQ7U8xFxzJ8/fkgdSZbzgNJ3nA3r6psb+kvmuE1sN2oix2I40ASoL37G/4K63Vy41xvF0RJ6XAoER0eaDxQ==" saltValue="MAS5BKvK/5+A2sngAlXiHA==" spinCount="100000" sheet="1" selectLockedCells="1"/>
  <mergeCells count="74">
    <mergeCell ref="D38:O38"/>
    <mergeCell ref="D39:O39"/>
    <mergeCell ref="D40:O40"/>
    <mergeCell ref="D41:O41"/>
    <mergeCell ref="D42:O42"/>
    <mergeCell ref="P1:AF7"/>
    <mergeCell ref="Q44:R44"/>
    <mergeCell ref="C48:AK49"/>
    <mergeCell ref="BC7:BN15"/>
    <mergeCell ref="D17:P17"/>
    <mergeCell ref="D25:P25"/>
    <mergeCell ref="C36:C37"/>
    <mergeCell ref="Q25:R25"/>
    <mergeCell ref="Q17:R17"/>
    <mergeCell ref="Q18:R18"/>
    <mergeCell ref="Q19:R19"/>
    <mergeCell ref="Q20:R20"/>
    <mergeCell ref="Q40:R40"/>
    <mergeCell ref="Q36:R37"/>
    <mergeCell ref="Q38:R38"/>
    <mergeCell ref="Q39:R39"/>
    <mergeCell ref="W12:AJ12"/>
    <mergeCell ref="W13:AB15"/>
    <mergeCell ref="AC13:AF15"/>
    <mergeCell ref="AG13:AJ15"/>
    <mergeCell ref="W16:AB16"/>
    <mergeCell ref="AC16:AF16"/>
    <mergeCell ref="AG16:AJ16"/>
    <mergeCell ref="AG20:AJ20"/>
    <mergeCell ref="AG19:AJ19"/>
    <mergeCell ref="AG18:AJ18"/>
    <mergeCell ref="W17:AB17"/>
    <mergeCell ref="AC20:AF20"/>
    <mergeCell ref="AC17:AF17"/>
    <mergeCell ref="W19:AB19"/>
    <mergeCell ref="AC19:AF19"/>
    <mergeCell ref="AC18:AF18"/>
    <mergeCell ref="AG17:AJ17"/>
    <mergeCell ref="Q41:R41"/>
    <mergeCell ref="S36:S37"/>
    <mergeCell ref="Q35:S35"/>
    <mergeCell ref="W20:AB20"/>
    <mergeCell ref="W18:AB18"/>
    <mergeCell ref="AD57:AF57"/>
    <mergeCell ref="AG57:AI57"/>
    <mergeCell ref="AJ57:AK57"/>
    <mergeCell ref="C52:AK53"/>
    <mergeCell ref="Q42:R42"/>
    <mergeCell ref="Q43:R43"/>
    <mergeCell ref="D43:O43"/>
    <mergeCell ref="D44:O44"/>
    <mergeCell ref="A1:G2"/>
    <mergeCell ref="A3:G3"/>
    <mergeCell ref="A4:G4"/>
    <mergeCell ref="A5:G5"/>
    <mergeCell ref="A6:G6"/>
    <mergeCell ref="H1:O2"/>
    <mergeCell ref="H3:O3"/>
    <mergeCell ref="H4:O4"/>
    <mergeCell ref="H5:O5"/>
    <mergeCell ref="H6:O6"/>
    <mergeCell ref="D36:O37"/>
    <mergeCell ref="C29:S34"/>
    <mergeCell ref="Q16:S16"/>
    <mergeCell ref="C13:S15"/>
    <mergeCell ref="S22:S24"/>
    <mergeCell ref="D22:P24"/>
    <mergeCell ref="C22:C24"/>
    <mergeCell ref="Q21:R21"/>
    <mergeCell ref="Q22:R24"/>
    <mergeCell ref="D18:P18"/>
    <mergeCell ref="D19:P19"/>
    <mergeCell ref="D20:P20"/>
    <mergeCell ref="D21:P21"/>
  </mergeCells>
  <conditionalFormatting sqref="AI43 AI31 AI33">
    <cfRule type="expression" dxfId="2" priority="19">
      <formula>#REF!="SELECT"</formula>
    </cfRule>
  </conditionalFormatting>
  <conditionalFormatting sqref="AI39 AI41">
    <cfRule type="expression" dxfId="1" priority="3">
      <formula>#REF!="SELECT"</formula>
    </cfRule>
  </conditionalFormatting>
  <printOptions horizontalCentered="1"/>
  <pageMargins left="0.25" right="0.25" top="0.5" bottom="0.5" header="0.3" footer="0.3"/>
  <pageSetup orientation="portrait" r:id="rId1"/>
  <headerFooter>
    <oddFooter>&amp;L&amp;8Page 3&amp;C&amp;8Rev. Date: August 2018&amp;R&amp;8Version: S3.1</oddFooter>
  </headerFooter>
  <ignoredErrors>
    <ignoredError sqref="H1 H3:O6"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 id="{47A5B8B6-7E54-420C-8D3B-31F0033EA307}">
            <xm:f>'Conversion Sheet A'!$B$32=1</xm:f>
            <x14:dxf>
              <font>
                <color theme="0"/>
              </font>
              <fill>
                <patternFill>
                  <bgColor theme="0"/>
                </patternFill>
              </fill>
            </x14:dxf>
          </x14:cfRule>
          <xm:sqref>T16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V54"/>
  <sheetViews>
    <sheetView topLeftCell="A7" zoomScaleNormal="100" zoomScaleSheetLayoutView="75" workbookViewId="0">
      <selection activeCell="D30" sqref="D30"/>
    </sheetView>
  </sheetViews>
  <sheetFormatPr defaultRowHeight="12.75" x14ac:dyDescent="0.2"/>
  <cols>
    <col min="1" max="1" width="31.85546875" customWidth="1"/>
    <col min="6" max="6" width="11.42578125" customWidth="1"/>
    <col min="13" max="13" width="16.85546875" bestFit="1" customWidth="1"/>
  </cols>
  <sheetData>
    <row r="1" spans="1:22" ht="15" x14ac:dyDescent="0.25">
      <c r="A1" s="206" t="s">
        <v>85</v>
      </c>
      <c r="B1" s="207" t="s">
        <v>86</v>
      </c>
      <c r="C1" s="208"/>
      <c r="F1" s="867" t="s">
        <v>86</v>
      </c>
      <c r="G1" s="868"/>
      <c r="I1" s="869" t="s">
        <v>69</v>
      </c>
      <c r="J1" s="868"/>
      <c r="M1" s="872"/>
      <c r="N1" s="866"/>
    </row>
    <row r="2" spans="1:22" ht="15" x14ac:dyDescent="0.25">
      <c r="A2" s="201"/>
      <c r="B2" s="159"/>
      <c r="C2" s="191"/>
      <c r="F2" s="137" t="s">
        <v>6</v>
      </c>
      <c r="G2" s="138" t="s">
        <v>7</v>
      </c>
      <c r="I2" s="137" t="s">
        <v>6</v>
      </c>
      <c r="J2" s="138" t="s">
        <v>7</v>
      </c>
      <c r="L2" s="870" t="s">
        <v>93</v>
      </c>
      <c r="M2" s="871"/>
      <c r="N2" s="866"/>
      <c r="O2" s="866"/>
      <c r="P2" s="866"/>
    </row>
    <row r="3" spans="1:22" ht="15" x14ac:dyDescent="0.25">
      <c r="A3" s="201"/>
      <c r="B3" s="161" t="s">
        <v>6</v>
      </c>
      <c r="C3" s="193" t="s">
        <v>87</v>
      </c>
      <c r="D3" s="136"/>
      <c r="F3" s="139">
        <v>1</v>
      </c>
      <c r="G3" s="140">
        <v>3</v>
      </c>
      <c r="I3" s="144">
        <v>1</v>
      </c>
      <c r="J3" s="145">
        <v>15</v>
      </c>
      <c r="L3" s="142" t="s">
        <v>88</v>
      </c>
      <c r="M3" s="143" t="e">
        <f>MATCH($B$4,$F$1:$F$54)</f>
        <v>#N/A</v>
      </c>
      <c r="N3" s="143"/>
      <c r="O3" s="142" t="s">
        <v>88</v>
      </c>
      <c r="P3" s="143" t="e">
        <f>MATCH(B4,$F$1:$F$54)+1</f>
        <v>#N/A</v>
      </c>
    </row>
    <row r="4" spans="1:22" ht="15" x14ac:dyDescent="0.25">
      <c r="A4" s="190" t="s">
        <v>103</v>
      </c>
      <c r="B4" s="162" t="str">
        <f>'Page 1'!AE44</f>
        <v xml:space="preserve"> </v>
      </c>
      <c r="C4" s="202" t="e">
        <f>M8</f>
        <v>#N/A</v>
      </c>
      <c r="D4" s="158"/>
      <c r="F4" s="139">
        <v>2</v>
      </c>
      <c r="G4" s="140">
        <v>5</v>
      </c>
      <c r="I4" s="144">
        <v>2</v>
      </c>
      <c r="J4" s="145">
        <v>15</v>
      </c>
      <c r="L4" s="142" t="s">
        <v>7</v>
      </c>
      <c r="M4" s="143" t="e">
        <f>INDEX($F$1:$G$54,M3,2)</f>
        <v>#N/A</v>
      </c>
      <c r="N4" s="143"/>
      <c r="O4" s="142" t="s">
        <v>7</v>
      </c>
      <c r="P4" s="143" t="e">
        <f>INDEX($F$1:$G$54,P3,2)</f>
        <v>#N/A</v>
      </c>
    </row>
    <row r="5" spans="1:22" ht="15" x14ac:dyDescent="0.25">
      <c r="A5" s="201"/>
      <c r="B5" s="160" t="e">
        <f>M16</f>
        <v>#N/A</v>
      </c>
      <c r="C5" s="191">
        <f>'Page 2'!P27</f>
        <v>0</v>
      </c>
      <c r="F5" s="139">
        <v>3</v>
      </c>
      <c r="G5" s="140">
        <v>6.5</v>
      </c>
      <c r="I5" s="144">
        <v>3</v>
      </c>
      <c r="J5" s="145">
        <v>15</v>
      </c>
      <c r="L5" s="142" t="s">
        <v>89</v>
      </c>
      <c r="M5" s="143" t="e">
        <f>INDEX($F$1:$G$54,M3,1)</f>
        <v>#N/A</v>
      </c>
      <c r="N5" s="143"/>
      <c r="O5" s="142" t="s">
        <v>89</v>
      </c>
      <c r="P5" s="143" t="e">
        <f>INDEX($F$1:$G$54,P3,1)</f>
        <v>#N/A</v>
      </c>
    </row>
    <row r="6" spans="1:22" ht="15.75" thickBot="1" x14ac:dyDescent="0.3">
      <c r="A6" s="203" t="s">
        <v>52</v>
      </c>
      <c r="B6" s="204" t="e">
        <f>S16</f>
        <v>#N/A</v>
      </c>
      <c r="C6" s="205" t="str">
        <f>'Page 2'!AG20</f>
        <v xml:space="preserve"> </v>
      </c>
      <c r="D6" t="e">
        <f>IF(OR(S16=" ", 0)," ",S16)</f>
        <v>#N/A</v>
      </c>
      <c r="F6" s="139">
        <v>4</v>
      </c>
      <c r="G6" s="140">
        <v>8</v>
      </c>
      <c r="I6" s="144">
        <v>4</v>
      </c>
      <c r="J6" s="145">
        <v>15</v>
      </c>
      <c r="L6" s="143"/>
      <c r="M6" s="143"/>
      <c r="N6" s="143"/>
      <c r="O6" s="143"/>
      <c r="P6" s="143"/>
    </row>
    <row r="7" spans="1:22" ht="15.75" thickBot="1" x14ac:dyDescent="0.3">
      <c r="A7" s="164"/>
      <c r="B7" s="164"/>
      <c r="C7" s="164"/>
      <c r="F7" s="139">
        <v>5</v>
      </c>
      <c r="G7" s="140">
        <v>9.4</v>
      </c>
      <c r="I7" s="141">
        <v>5</v>
      </c>
      <c r="J7" s="140">
        <v>15</v>
      </c>
      <c r="L7" s="142" t="s">
        <v>90</v>
      </c>
      <c r="M7" s="143">
        <f>IFERROR(((P4-M4)/(P5-M5)),0)</f>
        <v>0</v>
      </c>
      <c r="N7" s="143"/>
      <c r="O7" s="143"/>
      <c r="P7" s="143"/>
    </row>
    <row r="8" spans="1:22" ht="15" x14ac:dyDescent="0.25">
      <c r="A8" s="198" t="s">
        <v>137</v>
      </c>
      <c r="B8" s="199"/>
      <c r="C8" s="200"/>
      <c r="F8" s="139">
        <v>6</v>
      </c>
      <c r="G8" s="140">
        <v>10.7</v>
      </c>
      <c r="I8" s="141">
        <v>6</v>
      </c>
      <c r="J8" s="140">
        <v>17.399999999999999</v>
      </c>
      <c r="L8" s="142" t="s">
        <v>7</v>
      </c>
      <c r="M8" s="181" t="e">
        <f>M4 + M7*(B4-M5)</f>
        <v>#N/A</v>
      </c>
      <c r="N8" s="143"/>
      <c r="O8" s="143"/>
      <c r="P8" s="143"/>
    </row>
    <row r="9" spans="1:22" ht="15" x14ac:dyDescent="0.25">
      <c r="A9" s="190" t="s">
        <v>85</v>
      </c>
      <c r="B9" s="161" t="s">
        <v>86</v>
      </c>
      <c r="C9" s="191"/>
      <c r="F9" s="139">
        <v>7</v>
      </c>
      <c r="G9" s="140">
        <v>11.8</v>
      </c>
      <c r="I9" s="141">
        <v>7</v>
      </c>
      <c r="J9" s="140">
        <v>19.8</v>
      </c>
    </row>
    <row r="10" spans="1:22" ht="15" x14ac:dyDescent="0.25">
      <c r="A10" s="192"/>
      <c r="B10" s="161" t="s">
        <v>6</v>
      </c>
      <c r="C10" s="193" t="s">
        <v>87</v>
      </c>
      <c r="F10" s="139">
        <v>8</v>
      </c>
      <c r="G10" s="140">
        <v>12.8</v>
      </c>
      <c r="I10" s="141">
        <v>8</v>
      </c>
      <c r="J10" s="140">
        <v>22.2</v>
      </c>
      <c r="L10" s="864" t="s">
        <v>94</v>
      </c>
      <c r="M10" s="865"/>
      <c r="N10" s="866"/>
      <c r="O10" s="866"/>
      <c r="P10" s="866"/>
      <c r="R10" s="864" t="s">
        <v>104</v>
      </c>
      <c r="S10" s="865"/>
      <c r="T10" s="866"/>
      <c r="U10" s="866"/>
      <c r="V10" s="866"/>
    </row>
    <row r="11" spans="1:22" ht="15" x14ac:dyDescent="0.25">
      <c r="A11" s="192"/>
      <c r="B11" s="189" t="e">
        <f>M43</f>
        <v>#N/A</v>
      </c>
      <c r="C11" s="194" t="str">
        <f>'Page 2'!AG29</f>
        <v xml:space="preserve"> </v>
      </c>
      <c r="D11" s="136"/>
      <c r="F11" s="139">
        <v>9</v>
      </c>
      <c r="G11" s="140">
        <v>13.7</v>
      </c>
      <c r="I11" s="141">
        <v>9</v>
      </c>
      <c r="J11" s="140">
        <v>24.6</v>
      </c>
      <c r="L11" s="146" t="s">
        <v>88</v>
      </c>
      <c r="M11" s="147" t="e">
        <f>MATCH(C5,$G$1:$G$54)</f>
        <v>#N/A</v>
      </c>
      <c r="N11" s="147"/>
      <c r="O11" s="146" t="s">
        <v>88</v>
      </c>
      <c r="P11" s="147" t="e">
        <f>MATCH(C5,$G$1:$G$54)+1</f>
        <v>#N/A</v>
      </c>
      <c r="R11" s="146" t="s">
        <v>88</v>
      </c>
      <c r="S11" s="147" t="e">
        <f>MATCH(C6,$G$1:$G$54)</f>
        <v>#N/A</v>
      </c>
      <c r="T11" s="147"/>
      <c r="U11" s="146" t="s">
        <v>88</v>
      </c>
      <c r="V11" s="147" t="e">
        <f>MATCH(C6,$G$1:$G$54)+1</f>
        <v>#N/A</v>
      </c>
    </row>
    <row r="12" spans="1:22" ht="15" x14ac:dyDescent="0.25">
      <c r="A12" s="190" t="s">
        <v>85</v>
      </c>
      <c r="B12" s="161" t="s">
        <v>15</v>
      </c>
      <c r="C12" s="191"/>
      <c r="F12" s="139">
        <v>10</v>
      </c>
      <c r="G12" s="140">
        <v>14.6</v>
      </c>
      <c r="I12" s="141">
        <v>10</v>
      </c>
      <c r="J12" s="140">
        <v>27</v>
      </c>
      <c r="L12" s="146" t="s">
        <v>89</v>
      </c>
      <c r="M12" s="147" t="e">
        <f>INDEX($F$1:$G$54,M11,1)</f>
        <v>#N/A</v>
      </c>
      <c r="N12" s="147"/>
      <c r="O12" s="146" t="s">
        <v>89</v>
      </c>
      <c r="P12" s="147" t="e">
        <f>INDEX($F$1:$G$54,P11,1)</f>
        <v>#N/A</v>
      </c>
      <c r="R12" s="146" t="s">
        <v>89</v>
      </c>
      <c r="S12" s="147" t="e">
        <f>INDEX($F$1:$G$54,S11,1)</f>
        <v>#N/A</v>
      </c>
      <c r="T12" s="147"/>
      <c r="U12" s="146" t="s">
        <v>89</v>
      </c>
      <c r="V12" s="147" t="e">
        <f>INDEX($F$1:$G$54,V11,1)</f>
        <v>#N/A</v>
      </c>
    </row>
    <row r="13" spans="1:22" ht="15" x14ac:dyDescent="0.25">
      <c r="A13" s="192"/>
      <c r="B13" s="161" t="s">
        <v>6</v>
      </c>
      <c r="C13" s="193" t="s">
        <v>87</v>
      </c>
      <c r="F13" s="139">
        <v>11</v>
      </c>
      <c r="G13" s="140">
        <v>15.4</v>
      </c>
      <c r="I13" s="141">
        <v>11</v>
      </c>
      <c r="J13" s="140">
        <v>27.8</v>
      </c>
      <c r="L13" s="146" t="s">
        <v>7</v>
      </c>
      <c r="M13" s="147" t="e">
        <f>INDEX($F$1:$G$54,M11,2)</f>
        <v>#N/A</v>
      </c>
      <c r="N13" s="147"/>
      <c r="O13" s="146" t="s">
        <v>7</v>
      </c>
      <c r="P13" s="147" t="e">
        <f>INDEX($F$1:$G$54,P11,2)</f>
        <v>#N/A</v>
      </c>
      <c r="R13" s="146" t="s">
        <v>7</v>
      </c>
      <c r="S13" s="147" t="e">
        <f>INDEX($F$1:$G$54,S11,2)</f>
        <v>#N/A</v>
      </c>
      <c r="T13" s="147"/>
      <c r="U13" s="146" t="s">
        <v>7</v>
      </c>
      <c r="V13" s="147" t="e">
        <f>INDEX($F$1:$G$54,V11,2)</f>
        <v>#N/A</v>
      </c>
    </row>
    <row r="14" spans="1:22" ht="15.75" thickBot="1" x14ac:dyDescent="0.3">
      <c r="A14" s="195"/>
      <c r="B14" s="196" t="e">
        <f>M52</f>
        <v>#N/A</v>
      </c>
      <c r="C14" s="197">
        <f>'Page 2'!BA29</f>
        <v>0</v>
      </c>
      <c r="F14" s="139">
        <v>12</v>
      </c>
      <c r="G14" s="140">
        <v>16</v>
      </c>
      <c r="I14" s="141">
        <v>12</v>
      </c>
      <c r="J14" s="140">
        <v>28.6</v>
      </c>
      <c r="L14" s="147"/>
      <c r="M14" s="147"/>
      <c r="N14" s="147"/>
      <c r="O14" s="147"/>
      <c r="P14" s="147"/>
      <c r="R14" s="147"/>
      <c r="S14" s="147"/>
      <c r="T14" s="147"/>
      <c r="U14" s="147"/>
      <c r="V14" s="147"/>
    </row>
    <row r="15" spans="1:22" ht="15.75" thickBot="1" x14ac:dyDescent="0.3">
      <c r="F15" s="139">
        <v>13</v>
      </c>
      <c r="G15" s="140">
        <v>16.5</v>
      </c>
      <c r="I15" s="141">
        <v>13</v>
      </c>
      <c r="J15" s="140">
        <v>29.4</v>
      </c>
      <c r="L15" s="146" t="s">
        <v>90</v>
      </c>
      <c r="M15" s="170">
        <f>IFERROR(((P12-M12)/(P13-M13)),0)</f>
        <v>0</v>
      </c>
      <c r="N15" s="147"/>
      <c r="O15" s="147"/>
      <c r="P15" s="147"/>
      <c r="R15" s="146" t="s">
        <v>90</v>
      </c>
      <c r="S15" s="147">
        <f>IFERROR(((V12-S12)/(V13-S13)),0)</f>
        <v>0</v>
      </c>
      <c r="T15" s="147"/>
      <c r="U15" s="147"/>
      <c r="V15" s="147"/>
    </row>
    <row r="16" spans="1:22" ht="15" x14ac:dyDescent="0.25">
      <c r="A16" s="206" t="s">
        <v>85</v>
      </c>
      <c r="B16" s="207" t="s">
        <v>15</v>
      </c>
      <c r="C16" s="208"/>
      <c r="F16" s="139">
        <v>14</v>
      </c>
      <c r="G16" s="140">
        <v>17</v>
      </c>
      <c r="I16" s="141">
        <v>14</v>
      </c>
      <c r="J16" s="140">
        <v>30.2</v>
      </c>
      <c r="L16" s="146" t="s">
        <v>6</v>
      </c>
      <c r="M16" s="147" t="e">
        <f>M12 + M15*(C5-M13)</f>
        <v>#N/A</v>
      </c>
      <c r="N16" s="147"/>
      <c r="O16" s="147"/>
      <c r="P16" s="147"/>
      <c r="R16" s="146" t="s">
        <v>6</v>
      </c>
      <c r="S16" s="170" t="e">
        <f>S12 + S15*(C6-S13)</f>
        <v>#N/A</v>
      </c>
      <c r="T16" s="147"/>
      <c r="U16" s="147"/>
      <c r="V16" s="147"/>
    </row>
    <row r="17" spans="1:16" ht="15" x14ac:dyDescent="0.25">
      <c r="A17" s="201"/>
      <c r="B17" s="161" t="s">
        <v>6</v>
      </c>
      <c r="C17" s="193" t="s">
        <v>87</v>
      </c>
      <c r="D17" s="136"/>
      <c r="F17" s="139">
        <v>15</v>
      </c>
      <c r="G17" s="140">
        <v>17.5</v>
      </c>
      <c r="I17" s="141">
        <v>15</v>
      </c>
      <c r="J17" s="140">
        <v>31</v>
      </c>
    </row>
    <row r="18" spans="1:16" ht="15" x14ac:dyDescent="0.25">
      <c r="A18" s="190" t="s">
        <v>103</v>
      </c>
      <c r="B18" s="162" t="str">
        <f>'Page 1'!AE44</f>
        <v xml:space="preserve"> </v>
      </c>
      <c r="C18" s="202" t="e">
        <f>M26</f>
        <v>#N/A</v>
      </c>
      <c r="D18" s="158"/>
      <c r="F18" s="139">
        <v>16</v>
      </c>
      <c r="G18" s="140">
        <v>18</v>
      </c>
      <c r="I18" s="141">
        <v>16</v>
      </c>
      <c r="J18" s="140">
        <v>31.8</v>
      </c>
    </row>
    <row r="19" spans="1:16" ht="15" x14ac:dyDescent="0.25">
      <c r="A19" s="190"/>
      <c r="B19" s="160" t="e">
        <f>M34</f>
        <v>#N/A</v>
      </c>
      <c r="C19" s="191">
        <f>'Page 2'!P27</f>
        <v>0</v>
      </c>
      <c r="F19" s="139">
        <v>17</v>
      </c>
      <c r="G19" s="140">
        <v>18.399999999999999</v>
      </c>
      <c r="I19" s="141">
        <v>17</v>
      </c>
      <c r="J19" s="140">
        <v>32.6</v>
      </c>
    </row>
    <row r="20" spans="1:16" ht="15.75" thickBot="1" x14ac:dyDescent="0.3">
      <c r="A20" s="203" t="s">
        <v>52</v>
      </c>
      <c r="B20" s="204" t="e">
        <f>S16</f>
        <v>#N/A</v>
      </c>
      <c r="C20" s="205" t="str">
        <f>'Page 2'!AG20</f>
        <v xml:space="preserve"> </v>
      </c>
      <c r="F20" s="139">
        <v>18</v>
      </c>
      <c r="G20" s="140">
        <v>18.8</v>
      </c>
      <c r="I20" s="141">
        <v>18</v>
      </c>
      <c r="J20" s="140">
        <v>33.4</v>
      </c>
      <c r="L20" s="870" t="s">
        <v>91</v>
      </c>
      <c r="M20" s="871"/>
      <c r="N20" s="866"/>
      <c r="O20" s="866"/>
      <c r="P20" s="866"/>
    </row>
    <row r="21" spans="1:16" ht="15" x14ac:dyDescent="0.25">
      <c r="A21" s="164"/>
      <c r="B21" s="164"/>
      <c r="C21" s="164"/>
      <c r="F21" s="139">
        <v>19</v>
      </c>
      <c r="G21" s="140">
        <v>19.2</v>
      </c>
      <c r="I21" s="141">
        <v>19</v>
      </c>
      <c r="J21" s="140">
        <v>34.200000000000003</v>
      </c>
      <c r="L21" s="142" t="s">
        <v>88</v>
      </c>
      <c r="M21" s="143" t="e">
        <f>MATCH(B18,$I$1:$I$54)</f>
        <v>#N/A</v>
      </c>
      <c r="N21" s="143"/>
      <c r="O21" s="142" t="s">
        <v>88</v>
      </c>
      <c r="P21" s="143" t="e">
        <f>MATCH(B18,$I$1:$I$54)+1</f>
        <v>#N/A</v>
      </c>
    </row>
    <row r="22" spans="1:16" ht="15" x14ac:dyDescent="0.25">
      <c r="A22" s="163"/>
      <c r="B22" s="164"/>
      <c r="C22" s="164"/>
      <c r="F22" s="139">
        <v>20</v>
      </c>
      <c r="G22" s="140">
        <v>19.600000000000001</v>
      </c>
      <c r="I22" s="141">
        <v>20</v>
      </c>
      <c r="J22" s="140">
        <v>35</v>
      </c>
      <c r="L22" s="142" t="s">
        <v>7</v>
      </c>
      <c r="M22" s="143" t="e">
        <f>INDEX($I$1:$J$54,$M$21,2)</f>
        <v>#N/A</v>
      </c>
      <c r="N22" s="143"/>
      <c r="O22" s="142" t="s">
        <v>7</v>
      </c>
      <c r="P22" s="143" t="e">
        <f>INDEX($I$1:$J$54,$P$21,2)</f>
        <v>#N/A</v>
      </c>
    </row>
    <row r="23" spans="1:16" ht="15" customHeight="1" x14ac:dyDescent="0.25">
      <c r="A23" s="166" t="s">
        <v>105</v>
      </c>
      <c r="B23" s="171">
        <v>1</v>
      </c>
      <c r="C23" s="164"/>
      <c r="F23" s="139">
        <v>25</v>
      </c>
      <c r="G23" s="140">
        <v>21.5</v>
      </c>
      <c r="I23" s="141">
        <v>25</v>
      </c>
      <c r="J23" s="140">
        <v>38</v>
      </c>
      <c r="L23" s="142" t="s">
        <v>89</v>
      </c>
      <c r="M23" s="143" t="e">
        <f>INDEX($I$1:$J$54,$M$21,1)</f>
        <v>#N/A</v>
      </c>
      <c r="N23" s="143"/>
      <c r="O23" s="142" t="s">
        <v>89</v>
      </c>
      <c r="P23" s="143" t="e">
        <f>INDEX($I$1:$J$54,$P$21,1)</f>
        <v>#N/A</v>
      </c>
    </row>
    <row r="24" spans="1:16" ht="15" x14ac:dyDescent="0.25">
      <c r="A24" s="167"/>
      <c r="B24" s="172"/>
      <c r="F24" s="139">
        <v>30</v>
      </c>
      <c r="G24" s="140">
        <v>23.3</v>
      </c>
      <c r="I24" s="141">
        <v>30</v>
      </c>
      <c r="J24" s="140">
        <v>42</v>
      </c>
      <c r="L24" s="143"/>
      <c r="M24" s="143"/>
      <c r="N24" s="143"/>
      <c r="O24" s="143"/>
      <c r="P24" s="143"/>
    </row>
    <row r="25" spans="1:16" ht="15" x14ac:dyDescent="0.25">
      <c r="B25" s="173"/>
      <c r="F25" s="139">
        <v>35</v>
      </c>
      <c r="G25" s="140">
        <v>24.9</v>
      </c>
      <c r="I25" s="141">
        <v>35</v>
      </c>
      <c r="J25" s="140">
        <v>44</v>
      </c>
      <c r="L25" s="142" t="s">
        <v>90</v>
      </c>
      <c r="M25" s="143">
        <f>IFERROR(((P22-M22)/(P23-M23)),0)</f>
        <v>0</v>
      </c>
      <c r="N25" s="143"/>
      <c r="O25" s="143"/>
      <c r="P25" s="143"/>
    </row>
    <row r="26" spans="1:16" ht="15" x14ac:dyDescent="0.25">
      <c r="A26" s="161" t="s">
        <v>106</v>
      </c>
      <c r="B26" s="171">
        <v>1</v>
      </c>
      <c r="C26" s="136" t="s">
        <v>150</v>
      </c>
      <c r="F26" s="139">
        <v>40</v>
      </c>
      <c r="G26" s="140">
        <v>26.3</v>
      </c>
      <c r="I26" s="141">
        <v>40</v>
      </c>
      <c r="J26" s="140">
        <v>46</v>
      </c>
      <c r="L26" s="142" t="s">
        <v>7</v>
      </c>
      <c r="M26" s="181" t="e">
        <f>M22 + M25*(B18-M23)</f>
        <v>#N/A</v>
      </c>
      <c r="N26" s="143"/>
      <c r="O26" s="143"/>
      <c r="P26" s="143"/>
    </row>
    <row r="27" spans="1:16" ht="15" x14ac:dyDescent="0.25">
      <c r="B27" s="173"/>
      <c r="F27" s="139">
        <v>45</v>
      </c>
      <c r="G27" s="140">
        <v>27.7</v>
      </c>
      <c r="I27" s="141">
        <v>45</v>
      </c>
      <c r="J27" s="140">
        <v>48</v>
      </c>
    </row>
    <row r="28" spans="1:16" ht="15" x14ac:dyDescent="0.25">
      <c r="A28" s="161" t="s">
        <v>107</v>
      </c>
      <c r="B28" s="171"/>
      <c r="F28" s="139">
        <v>50</v>
      </c>
      <c r="G28" s="140">
        <v>29.1</v>
      </c>
      <c r="I28" s="141">
        <v>50</v>
      </c>
      <c r="J28" s="140">
        <v>50</v>
      </c>
      <c r="L28" s="864" t="s">
        <v>92</v>
      </c>
      <c r="M28" s="865"/>
      <c r="N28" s="866"/>
      <c r="O28" s="866"/>
      <c r="P28" s="866"/>
    </row>
    <row r="29" spans="1:16" ht="15" x14ac:dyDescent="0.25">
      <c r="B29" s="173"/>
      <c r="F29" s="139">
        <v>60</v>
      </c>
      <c r="G29" s="140">
        <v>32</v>
      </c>
      <c r="I29" s="141">
        <v>60</v>
      </c>
      <c r="J29" s="140">
        <v>54</v>
      </c>
      <c r="L29" s="146" t="s">
        <v>88</v>
      </c>
      <c r="M29" s="147" t="e">
        <f>MATCH(C19,$J$1:$J$54)</f>
        <v>#N/A</v>
      </c>
      <c r="N29" s="147"/>
      <c r="O29" s="146" t="s">
        <v>88</v>
      </c>
      <c r="P29" s="147" t="e">
        <f>MATCH(C19,$J$1:$J$54)+1</f>
        <v>#N/A</v>
      </c>
    </row>
    <row r="30" spans="1:16" ht="15" x14ac:dyDescent="0.25">
      <c r="A30" s="161" t="s">
        <v>108</v>
      </c>
      <c r="B30" s="171">
        <v>2</v>
      </c>
      <c r="F30" s="139">
        <v>70</v>
      </c>
      <c r="G30" s="140">
        <v>35</v>
      </c>
      <c r="I30" s="141">
        <v>70</v>
      </c>
      <c r="J30" s="140">
        <v>58</v>
      </c>
      <c r="L30" s="146" t="s">
        <v>89</v>
      </c>
      <c r="M30" s="147" t="e">
        <f>INDEX($I$1:$J$54,$M$29,1)</f>
        <v>#N/A</v>
      </c>
      <c r="N30" s="147"/>
      <c r="O30" s="146" t="s">
        <v>89</v>
      </c>
      <c r="P30" s="147" t="e">
        <f>INDEX($I$1:$J$54,$P$29,1)</f>
        <v>#N/A</v>
      </c>
    </row>
    <row r="31" spans="1:16" ht="15" x14ac:dyDescent="0.25">
      <c r="B31" s="173"/>
      <c r="F31" s="139">
        <v>80</v>
      </c>
      <c r="G31" s="140">
        <v>38</v>
      </c>
      <c r="I31" s="141">
        <v>80</v>
      </c>
      <c r="J31" s="140">
        <v>61.2</v>
      </c>
      <c r="L31" s="146" t="s">
        <v>7</v>
      </c>
      <c r="M31" s="147" t="e">
        <f>INDEX($I$1:$J$54,$M$29,2)</f>
        <v>#N/A</v>
      </c>
      <c r="N31" s="147"/>
      <c r="O31" s="146" t="s">
        <v>7</v>
      </c>
      <c r="P31" s="147" t="e">
        <f>INDEX($I$1:$J$54,$P$29,2)</f>
        <v>#N/A</v>
      </c>
    </row>
    <row r="32" spans="1:16" ht="15" x14ac:dyDescent="0.25">
      <c r="A32" s="161" t="s">
        <v>109</v>
      </c>
      <c r="B32" s="171">
        <v>1</v>
      </c>
      <c r="F32" s="139">
        <v>90</v>
      </c>
      <c r="G32" s="140">
        <v>41</v>
      </c>
      <c r="I32" s="141">
        <v>90</v>
      </c>
      <c r="J32" s="140">
        <v>64.3</v>
      </c>
      <c r="L32" s="147"/>
      <c r="M32" s="147"/>
      <c r="N32" s="147"/>
      <c r="O32" s="147"/>
      <c r="P32" s="147"/>
    </row>
    <row r="33" spans="1:16" ht="15" x14ac:dyDescent="0.25">
      <c r="F33" s="139">
        <v>100</v>
      </c>
      <c r="G33" s="140">
        <v>43.5</v>
      </c>
      <c r="I33" s="141">
        <v>100</v>
      </c>
      <c r="J33" s="140">
        <v>67.5</v>
      </c>
      <c r="L33" s="146" t="s">
        <v>90</v>
      </c>
      <c r="M33" s="170">
        <f>IFERROR(((P30-M30)/(P31-M31)),0)</f>
        <v>0</v>
      </c>
      <c r="N33" s="147"/>
      <c r="O33" s="147"/>
      <c r="P33" s="147"/>
    </row>
    <row r="34" spans="1:16" ht="15" x14ac:dyDescent="0.25">
      <c r="F34" s="139">
        <v>120</v>
      </c>
      <c r="G34" s="140">
        <v>48</v>
      </c>
      <c r="I34" s="141">
        <v>120</v>
      </c>
      <c r="J34" s="140">
        <v>73</v>
      </c>
      <c r="L34" s="146" t="s">
        <v>6</v>
      </c>
      <c r="M34" s="170" t="e">
        <f>M30 + M33*(C19-M31)</f>
        <v>#N/A</v>
      </c>
      <c r="N34" s="147"/>
      <c r="O34" s="147"/>
      <c r="P34" s="147"/>
    </row>
    <row r="35" spans="1:16" ht="15" x14ac:dyDescent="0.25">
      <c r="A35" s="136" t="s">
        <v>131</v>
      </c>
      <c r="B35" s="136" t="s">
        <v>132</v>
      </c>
      <c r="C35" s="136" t="s">
        <v>133</v>
      </c>
      <c r="F35" s="139">
        <v>140</v>
      </c>
      <c r="G35" s="140">
        <v>52.5</v>
      </c>
      <c r="I35" s="141">
        <v>140</v>
      </c>
      <c r="J35" s="140">
        <v>77</v>
      </c>
    </row>
    <row r="36" spans="1:16" ht="15" x14ac:dyDescent="0.25">
      <c r="B36" s="136" t="s">
        <v>134</v>
      </c>
      <c r="C36">
        <v>1</v>
      </c>
      <c r="F36" s="139">
        <v>160</v>
      </c>
      <c r="G36" s="140">
        <v>57</v>
      </c>
      <c r="I36" s="141">
        <v>160</v>
      </c>
      <c r="J36" s="140">
        <v>81</v>
      </c>
    </row>
    <row r="37" spans="1:16" ht="15" x14ac:dyDescent="0.25">
      <c r="B37" s="136" t="s">
        <v>135</v>
      </c>
      <c r="F37" s="139">
        <v>180</v>
      </c>
      <c r="G37" s="140">
        <v>61</v>
      </c>
      <c r="I37" s="141">
        <v>180</v>
      </c>
      <c r="J37" s="140">
        <v>85.5</v>
      </c>
      <c r="L37" s="864" t="s">
        <v>138</v>
      </c>
      <c r="M37" s="865"/>
      <c r="N37" s="866"/>
      <c r="O37" s="866"/>
      <c r="P37" s="866"/>
    </row>
    <row r="38" spans="1:16" ht="15" x14ac:dyDescent="0.25">
      <c r="F38" s="139">
        <v>200</v>
      </c>
      <c r="G38" s="140">
        <v>65</v>
      </c>
      <c r="I38" s="141">
        <v>200</v>
      </c>
      <c r="J38" s="140">
        <v>90</v>
      </c>
      <c r="L38" s="146" t="s">
        <v>88</v>
      </c>
      <c r="M38" s="147" t="e">
        <f>MATCH(C11,$G$1:$G$54)</f>
        <v>#N/A</v>
      </c>
      <c r="N38" s="147"/>
      <c r="O38" s="146" t="s">
        <v>88</v>
      </c>
      <c r="P38" s="147" t="e">
        <f>MATCH(C11,$G$1:$G$54)+1</f>
        <v>#N/A</v>
      </c>
    </row>
    <row r="39" spans="1:16" ht="15" x14ac:dyDescent="0.25">
      <c r="F39" s="139">
        <v>225</v>
      </c>
      <c r="G39" s="140">
        <v>70</v>
      </c>
      <c r="I39" s="141">
        <v>225</v>
      </c>
      <c r="J39" s="140">
        <v>95.5</v>
      </c>
      <c r="L39" s="146" t="s">
        <v>89</v>
      </c>
      <c r="M39" s="147" t="e">
        <f>INDEX($F$1:$G$54,M38,1)</f>
        <v>#N/A</v>
      </c>
      <c r="N39" s="147"/>
      <c r="O39" s="146" t="s">
        <v>89</v>
      </c>
      <c r="P39" s="147" t="e">
        <f>INDEX($F$1:$G$54,P38,1)</f>
        <v>#N/A</v>
      </c>
    </row>
    <row r="40" spans="1:16" ht="15" x14ac:dyDescent="0.25">
      <c r="F40" s="139">
        <v>250</v>
      </c>
      <c r="G40" s="140">
        <v>75</v>
      </c>
      <c r="I40" s="141">
        <v>250</v>
      </c>
      <c r="J40" s="140">
        <v>101</v>
      </c>
      <c r="L40" s="146" t="s">
        <v>7</v>
      </c>
      <c r="M40" s="147" t="e">
        <f>INDEX($F$1:$G$54,M38,2)</f>
        <v>#N/A</v>
      </c>
      <c r="N40" s="147"/>
      <c r="O40" s="146" t="s">
        <v>7</v>
      </c>
      <c r="P40" s="147" t="e">
        <f>INDEX($F$1:$G$54,P38,2)</f>
        <v>#N/A</v>
      </c>
    </row>
    <row r="41" spans="1:16" ht="15" x14ac:dyDescent="0.25">
      <c r="F41" s="139">
        <v>275</v>
      </c>
      <c r="G41" s="140">
        <v>80</v>
      </c>
      <c r="I41" s="141">
        <v>275</v>
      </c>
      <c r="J41" s="140">
        <v>104.5</v>
      </c>
      <c r="L41" s="147"/>
      <c r="M41" s="147"/>
      <c r="N41" s="147"/>
      <c r="O41" s="147"/>
      <c r="P41" s="147"/>
    </row>
    <row r="42" spans="1:16" ht="15" x14ac:dyDescent="0.25">
      <c r="F42" s="139">
        <v>300</v>
      </c>
      <c r="G42" s="140">
        <v>85</v>
      </c>
      <c r="I42" s="141">
        <v>300</v>
      </c>
      <c r="J42" s="140">
        <v>108</v>
      </c>
      <c r="L42" s="146" t="s">
        <v>90</v>
      </c>
      <c r="M42" s="170">
        <f>IFERROR(((P39-M39)/(P40-M40)),0)</f>
        <v>0</v>
      </c>
      <c r="N42" s="147"/>
      <c r="O42" s="147"/>
      <c r="P42" s="147"/>
    </row>
    <row r="43" spans="1:16" ht="15" x14ac:dyDescent="0.25">
      <c r="F43" s="139">
        <v>400</v>
      </c>
      <c r="G43" s="140">
        <v>105</v>
      </c>
      <c r="I43" s="141">
        <v>400</v>
      </c>
      <c r="J43" s="140">
        <v>127</v>
      </c>
      <c r="L43" s="146" t="s">
        <v>6</v>
      </c>
      <c r="M43" s="147" t="e">
        <f>M39 + M42*(C11-M40)</f>
        <v>#N/A</v>
      </c>
      <c r="N43" s="147"/>
      <c r="O43" s="147"/>
      <c r="P43" s="147"/>
    </row>
    <row r="44" spans="1:16" ht="15" x14ac:dyDescent="0.25">
      <c r="F44" s="139">
        <v>500</v>
      </c>
      <c r="G44" s="140">
        <v>124</v>
      </c>
      <c r="I44" s="141">
        <v>500</v>
      </c>
      <c r="J44" s="140">
        <v>143</v>
      </c>
    </row>
    <row r="45" spans="1:16" ht="15" x14ac:dyDescent="0.25">
      <c r="F45" s="139">
        <v>750</v>
      </c>
      <c r="G45" s="140">
        <v>170</v>
      </c>
      <c r="I45" s="141">
        <v>750</v>
      </c>
      <c r="J45" s="140">
        <v>177</v>
      </c>
    </row>
    <row r="46" spans="1:16" ht="15" x14ac:dyDescent="0.25">
      <c r="F46" s="139">
        <v>1000</v>
      </c>
      <c r="G46" s="140">
        <v>208</v>
      </c>
      <c r="I46" s="141">
        <v>1000</v>
      </c>
      <c r="J46" s="140">
        <v>208</v>
      </c>
      <c r="L46" s="864" t="s">
        <v>139</v>
      </c>
      <c r="M46" s="865"/>
      <c r="N46" s="866"/>
      <c r="O46" s="866"/>
      <c r="P46" s="866"/>
    </row>
    <row r="47" spans="1:16" ht="15" x14ac:dyDescent="0.25">
      <c r="F47" s="139">
        <v>1250</v>
      </c>
      <c r="G47" s="140">
        <v>239</v>
      </c>
      <c r="I47" s="141">
        <v>1250</v>
      </c>
      <c r="J47" s="140">
        <v>239</v>
      </c>
      <c r="L47" s="146" t="s">
        <v>88</v>
      </c>
      <c r="M47" s="147" t="e">
        <f>MATCH(C14,$J$1:$J$54)</f>
        <v>#N/A</v>
      </c>
      <c r="N47" s="147"/>
      <c r="O47" s="146" t="s">
        <v>88</v>
      </c>
      <c r="P47" s="147" t="e">
        <f>MATCH(C14,$J$1:$J$54)+1</f>
        <v>#N/A</v>
      </c>
    </row>
    <row r="48" spans="1:16" ht="15" x14ac:dyDescent="0.25">
      <c r="F48" s="139">
        <v>1500</v>
      </c>
      <c r="G48" s="140">
        <v>269</v>
      </c>
      <c r="I48" s="141">
        <v>1500</v>
      </c>
      <c r="J48" s="140">
        <v>269</v>
      </c>
      <c r="L48" s="146" t="s">
        <v>89</v>
      </c>
      <c r="M48" s="147" t="e">
        <f>INDEX($I$1:$J$54,$M$47,1)</f>
        <v>#N/A</v>
      </c>
      <c r="N48" s="147"/>
      <c r="O48" s="146" t="s">
        <v>89</v>
      </c>
      <c r="P48" s="147" t="e">
        <f>INDEX($I$1:$J$54,$P$47,1)</f>
        <v>#N/A</v>
      </c>
    </row>
    <row r="49" spans="6:16" ht="15" x14ac:dyDescent="0.25">
      <c r="F49" s="139">
        <v>1750</v>
      </c>
      <c r="G49" s="140">
        <v>297</v>
      </c>
      <c r="I49" s="141">
        <v>1750</v>
      </c>
      <c r="J49" s="140">
        <v>297</v>
      </c>
      <c r="L49" s="146" t="s">
        <v>7</v>
      </c>
      <c r="M49" s="147" t="e">
        <f>INDEX($I$1:$J$54,$M$47,2)</f>
        <v>#N/A</v>
      </c>
      <c r="N49" s="147"/>
      <c r="O49" s="146" t="s">
        <v>7</v>
      </c>
      <c r="P49" s="147" t="e">
        <f>INDEX($I$1:$J$54,$P$47,2)</f>
        <v>#N/A</v>
      </c>
    </row>
    <row r="50" spans="6:16" ht="15" x14ac:dyDescent="0.25">
      <c r="F50" s="139">
        <v>2000</v>
      </c>
      <c r="G50" s="140">
        <v>325</v>
      </c>
      <c r="I50" s="141">
        <v>2000</v>
      </c>
      <c r="J50" s="140">
        <v>325</v>
      </c>
      <c r="L50" s="147"/>
      <c r="M50" s="147"/>
      <c r="N50" s="147"/>
      <c r="O50" s="147"/>
      <c r="P50" s="147"/>
    </row>
    <row r="51" spans="6:16" ht="15" x14ac:dyDescent="0.25">
      <c r="F51" s="139">
        <v>2500</v>
      </c>
      <c r="G51" s="140">
        <v>380</v>
      </c>
      <c r="I51" s="141">
        <v>2500</v>
      </c>
      <c r="J51" s="140">
        <v>380</v>
      </c>
      <c r="L51" s="146" t="s">
        <v>90</v>
      </c>
      <c r="M51" s="170">
        <f>IFERROR(((P48-M48)/(P49-M49)),0)</f>
        <v>0</v>
      </c>
      <c r="N51" s="147"/>
      <c r="O51" s="147"/>
      <c r="P51" s="147"/>
    </row>
    <row r="52" spans="6:16" ht="15" x14ac:dyDescent="0.25">
      <c r="F52" s="139">
        <v>3000</v>
      </c>
      <c r="G52" s="140">
        <v>433</v>
      </c>
      <c r="I52" s="141">
        <v>3000</v>
      </c>
      <c r="J52" s="140">
        <v>433</v>
      </c>
      <c r="L52" s="146" t="s">
        <v>6</v>
      </c>
      <c r="M52" s="170" t="e">
        <f>M48 + M51*(C14-M49)</f>
        <v>#N/A</v>
      </c>
      <c r="N52" s="147"/>
      <c r="O52" s="147"/>
      <c r="P52" s="147"/>
    </row>
    <row r="53" spans="6:16" ht="15" x14ac:dyDescent="0.25">
      <c r="F53" s="139">
        <v>4000</v>
      </c>
      <c r="G53" s="140">
        <v>525</v>
      </c>
      <c r="I53" s="141">
        <v>4000</v>
      </c>
      <c r="J53" s="140">
        <v>525</v>
      </c>
    </row>
    <row r="54" spans="6:16" ht="15" x14ac:dyDescent="0.25">
      <c r="F54" s="139">
        <v>5000</v>
      </c>
      <c r="G54" s="140">
        <v>593</v>
      </c>
      <c r="I54" s="141">
        <v>5000</v>
      </c>
      <c r="J54" s="140">
        <v>593</v>
      </c>
    </row>
  </sheetData>
  <mergeCells count="10">
    <mergeCell ref="L37:P37"/>
    <mergeCell ref="L46:P46"/>
    <mergeCell ref="R10:V10"/>
    <mergeCell ref="F1:G1"/>
    <mergeCell ref="I1:J1"/>
    <mergeCell ref="L20:P20"/>
    <mergeCell ref="L28:P28"/>
    <mergeCell ref="L2:P2"/>
    <mergeCell ref="L10:P10"/>
    <mergeCell ref="M1:N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8"/>
  <sheetViews>
    <sheetView showGridLines="0" view="pageLayout" zoomScaleNormal="100" workbookViewId="0">
      <selection activeCell="H56" sqref="H56"/>
    </sheetView>
  </sheetViews>
  <sheetFormatPr defaultRowHeight="12.75" customHeight="1" x14ac:dyDescent="0.2"/>
  <cols>
    <col min="1" max="1" width="7.42578125" style="279" customWidth="1"/>
    <col min="2" max="2" width="2.7109375" style="278" customWidth="1"/>
    <col min="3" max="3" width="2.7109375" style="279" customWidth="1"/>
    <col min="4" max="13" width="5.28515625" style="279" customWidth="1"/>
    <col min="14" max="14" width="10.7109375" style="279" customWidth="1"/>
    <col min="15" max="15" width="13" style="279" customWidth="1"/>
    <col min="16" max="16" width="2.7109375" style="278" customWidth="1"/>
    <col min="17" max="17" width="2.7109375" style="279" customWidth="1"/>
    <col min="18" max="18" width="7.42578125" style="279" customWidth="1"/>
    <col min="19" max="16384" width="9.140625" style="279"/>
  </cols>
  <sheetData>
    <row r="1" spans="1:25" s="278" customFormat="1" ht="12.75" customHeight="1" thickTop="1" x14ac:dyDescent="0.2">
      <c r="A1" s="880"/>
      <c r="B1" s="881"/>
      <c r="C1" s="881"/>
      <c r="D1" s="882"/>
      <c r="E1" s="889" t="s">
        <v>149</v>
      </c>
      <c r="F1" s="889"/>
      <c r="G1" s="889"/>
      <c r="H1" s="889"/>
      <c r="I1" s="889"/>
      <c r="J1" s="889"/>
      <c r="K1" s="889"/>
      <c r="L1" s="889"/>
      <c r="M1" s="889"/>
      <c r="N1" s="889"/>
      <c r="O1" s="889"/>
      <c r="P1" s="889"/>
      <c r="Q1" s="889"/>
      <c r="R1" s="890"/>
    </row>
    <row r="2" spans="1:25" ht="12.75" customHeight="1" x14ac:dyDescent="0.2">
      <c r="A2" s="883"/>
      <c r="B2" s="884"/>
      <c r="C2" s="884"/>
      <c r="D2" s="885"/>
      <c r="E2" s="891"/>
      <c r="F2" s="891"/>
      <c r="G2" s="891"/>
      <c r="H2" s="891"/>
      <c r="I2" s="891"/>
      <c r="J2" s="891"/>
      <c r="K2" s="891"/>
      <c r="L2" s="891"/>
      <c r="M2" s="891"/>
      <c r="N2" s="891"/>
      <c r="O2" s="891"/>
      <c r="P2" s="891"/>
      <c r="Q2" s="891"/>
      <c r="R2" s="892"/>
    </row>
    <row r="3" spans="1:25" ht="12.75" customHeight="1" x14ac:dyDescent="0.2">
      <c r="A3" s="883"/>
      <c r="B3" s="884"/>
      <c r="C3" s="884"/>
      <c r="D3" s="885"/>
      <c r="E3" s="891"/>
      <c r="F3" s="891"/>
      <c r="G3" s="891"/>
      <c r="H3" s="891"/>
      <c r="I3" s="891"/>
      <c r="J3" s="891"/>
      <c r="K3" s="891"/>
      <c r="L3" s="891"/>
      <c r="M3" s="891"/>
      <c r="N3" s="891"/>
      <c r="O3" s="891"/>
      <c r="P3" s="891"/>
      <c r="Q3" s="891"/>
      <c r="R3" s="892"/>
    </row>
    <row r="4" spans="1:25" ht="12.75" customHeight="1" x14ac:dyDescent="0.2">
      <c r="A4" s="883"/>
      <c r="B4" s="884"/>
      <c r="C4" s="884"/>
      <c r="D4" s="885"/>
      <c r="E4" s="891"/>
      <c r="F4" s="891"/>
      <c r="G4" s="891"/>
      <c r="H4" s="891"/>
      <c r="I4" s="891"/>
      <c r="J4" s="891"/>
      <c r="K4" s="891"/>
      <c r="L4" s="891"/>
      <c r="M4" s="891"/>
      <c r="N4" s="891"/>
      <c r="O4" s="891"/>
      <c r="P4" s="891"/>
      <c r="Q4" s="891"/>
      <c r="R4" s="892"/>
      <c r="S4" s="280"/>
      <c r="T4" s="281"/>
      <c r="U4" s="281"/>
      <c r="V4" s="281"/>
      <c r="W4" s="281"/>
      <c r="X4" s="281"/>
      <c r="Y4" s="281"/>
    </row>
    <row r="5" spans="1:25" ht="12.75" customHeight="1" x14ac:dyDescent="0.2">
      <c r="A5" s="883"/>
      <c r="B5" s="884"/>
      <c r="C5" s="884"/>
      <c r="D5" s="885"/>
      <c r="E5" s="891"/>
      <c r="F5" s="891"/>
      <c r="G5" s="891"/>
      <c r="H5" s="891"/>
      <c r="I5" s="891"/>
      <c r="J5" s="891"/>
      <c r="K5" s="891"/>
      <c r="L5" s="891"/>
      <c r="M5" s="891"/>
      <c r="N5" s="891"/>
      <c r="O5" s="891"/>
      <c r="P5" s="891"/>
      <c r="Q5" s="891"/>
      <c r="R5" s="892"/>
      <c r="S5" s="281"/>
      <c r="T5" s="281"/>
      <c r="U5" s="281"/>
      <c r="V5" s="281"/>
      <c r="W5" s="281"/>
      <c r="X5" s="281"/>
      <c r="Y5" s="281"/>
    </row>
    <row r="6" spans="1:25" ht="12.75" customHeight="1" x14ac:dyDescent="0.2">
      <c r="A6" s="883"/>
      <c r="B6" s="884"/>
      <c r="C6" s="884"/>
      <c r="D6" s="885"/>
      <c r="E6" s="891"/>
      <c r="F6" s="891"/>
      <c r="G6" s="891"/>
      <c r="H6" s="891"/>
      <c r="I6" s="891"/>
      <c r="J6" s="891"/>
      <c r="K6" s="891"/>
      <c r="L6" s="891"/>
      <c r="M6" s="891"/>
      <c r="N6" s="891"/>
      <c r="O6" s="891"/>
      <c r="P6" s="891"/>
      <c r="Q6" s="891"/>
      <c r="R6" s="892"/>
      <c r="S6" s="281"/>
      <c r="T6" s="281"/>
      <c r="U6" s="281"/>
      <c r="V6" s="281"/>
      <c r="W6" s="281"/>
      <c r="X6" s="281"/>
      <c r="Y6" s="281"/>
    </row>
    <row r="7" spans="1:25" ht="12.75" customHeight="1" thickBot="1" x14ac:dyDescent="0.25">
      <c r="A7" s="886"/>
      <c r="B7" s="887"/>
      <c r="C7" s="887"/>
      <c r="D7" s="888"/>
      <c r="E7" s="893"/>
      <c r="F7" s="893"/>
      <c r="G7" s="893"/>
      <c r="H7" s="893"/>
      <c r="I7" s="893"/>
      <c r="J7" s="893"/>
      <c r="K7" s="893"/>
      <c r="L7" s="893"/>
      <c r="M7" s="893"/>
      <c r="N7" s="893"/>
      <c r="O7" s="893"/>
      <c r="P7" s="893"/>
      <c r="Q7" s="893"/>
      <c r="R7" s="894"/>
      <c r="S7" s="281"/>
      <c r="T7" s="281"/>
      <c r="U7" s="281"/>
      <c r="V7" s="281"/>
      <c r="W7" s="281"/>
      <c r="X7" s="281"/>
      <c r="Y7" s="281"/>
    </row>
    <row r="8" spans="1:25" ht="12.75" customHeight="1" thickTop="1" x14ac:dyDescent="0.2">
      <c r="A8" s="282"/>
      <c r="B8" s="283"/>
      <c r="C8" s="283"/>
      <c r="D8" s="283"/>
      <c r="E8" s="283"/>
      <c r="F8" s="283"/>
      <c r="G8" s="283"/>
      <c r="H8" s="283"/>
      <c r="I8" s="283"/>
      <c r="J8" s="283"/>
      <c r="K8" s="283"/>
      <c r="L8" s="283"/>
      <c r="M8" s="283"/>
      <c r="N8" s="283"/>
      <c r="O8" s="283"/>
      <c r="P8" s="283"/>
      <c r="Q8" s="283"/>
      <c r="R8" s="284"/>
      <c r="S8" s="281"/>
      <c r="T8" s="281"/>
      <c r="U8" s="281"/>
      <c r="V8" s="281"/>
      <c r="W8" s="281"/>
      <c r="X8" s="281"/>
      <c r="Y8" s="281"/>
    </row>
    <row r="9" spans="1:25" ht="12.75" customHeight="1" x14ac:dyDescent="0.2">
      <c r="A9" s="282"/>
      <c r="B9" s="283"/>
      <c r="C9" s="283"/>
      <c r="D9" s="283"/>
      <c r="E9" s="283"/>
      <c r="F9" s="283"/>
      <c r="G9" s="283"/>
      <c r="H9" s="283"/>
      <c r="I9" s="283"/>
      <c r="J9" s="283"/>
      <c r="K9" s="283"/>
      <c r="L9" s="283"/>
      <c r="M9" s="283"/>
      <c r="N9" s="283"/>
      <c r="O9" s="283"/>
      <c r="P9" s="283"/>
      <c r="Q9" s="283"/>
      <c r="R9" s="284"/>
      <c r="S9" s="281"/>
      <c r="T9" s="281"/>
      <c r="U9" s="281"/>
      <c r="V9" s="281"/>
      <c r="W9" s="281"/>
      <c r="X9" s="281"/>
      <c r="Y9" s="281"/>
    </row>
    <row r="10" spans="1:25" ht="12.75" customHeight="1" x14ac:dyDescent="0.2">
      <c r="A10" s="282"/>
      <c r="B10" s="283"/>
      <c r="C10" s="283"/>
      <c r="D10" s="283"/>
      <c r="E10" s="283"/>
      <c r="F10" s="283"/>
      <c r="G10" s="283"/>
      <c r="H10" s="283"/>
      <c r="I10" s="283"/>
      <c r="J10" s="283"/>
      <c r="K10" s="283"/>
      <c r="L10" s="283"/>
      <c r="M10" s="283"/>
      <c r="N10" s="283"/>
      <c r="O10" s="283"/>
      <c r="P10" s="283"/>
      <c r="Q10" s="283"/>
      <c r="R10" s="284"/>
      <c r="S10" s="281"/>
      <c r="T10" s="281"/>
      <c r="U10" s="281"/>
      <c r="V10" s="281"/>
      <c r="W10" s="281"/>
      <c r="X10" s="281"/>
      <c r="Y10" s="281"/>
    </row>
    <row r="11" spans="1:25" s="287" customFormat="1" ht="12.75" customHeight="1" x14ac:dyDescent="0.2">
      <c r="A11" s="285"/>
      <c r="B11" s="283"/>
      <c r="C11" s="283"/>
      <c r="D11" s="283"/>
      <c r="E11" s="283"/>
      <c r="F11" s="283"/>
      <c r="G11" s="283"/>
      <c r="H11" s="283"/>
      <c r="I11" s="283"/>
      <c r="J11" s="283"/>
      <c r="K11" s="283"/>
      <c r="L11" s="283"/>
      <c r="M11" s="283"/>
      <c r="N11" s="283"/>
      <c r="O11" s="283"/>
      <c r="P11" s="283"/>
      <c r="Q11" s="283"/>
      <c r="R11" s="286"/>
      <c r="S11" s="281"/>
      <c r="T11" s="281"/>
      <c r="U11" s="281"/>
      <c r="V11" s="281"/>
      <c r="W11" s="281"/>
      <c r="X11" s="281"/>
      <c r="Y11" s="281"/>
    </row>
    <row r="12" spans="1:25" s="287" customFormat="1" ht="12.75" customHeight="1" x14ac:dyDescent="0.2">
      <c r="A12" s="285"/>
      <c r="B12" s="288"/>
      <c r="C12" s="289"/>
      <c r="D12" s="874" t="s">
        <v>125</v>
      </c>
      <c r="E12" s="874"/>
      <c r="F12" s="874"/>
      <c r="G12" s="874"/>
      <c r="H12" s="874"/>
      <c r="I12" s="874"/>
      <c r="J12" s="874"/>
      <c r="K12" s="874"/>
      <c r="L12" s="874"/>
      <c r="M12" s="874"/>
      <c r="N12" s="874"/>
      <c r="O12" s="874"/>
      <c r="P12" s="288"/>
      <c r="Q12" s="288"/>
      <c r="R12" s="286"/>
    </row>
    <row r="13" spans="1:25" s="287" customFormat="1" ht="12.75" customHeight="1" x14ac:dyDescent="0.2">
      <c r="A13" s="285"/>
      <c r="B13" s="288"/>
      <c r="C13" s="289"/>
      <c r="D13" s="875" t="s">
        <v>102</v>
      </c>
      <c r="E13" s="875"/>
      <c r="F13" s="875"/>
      <c r="G13" s="875"/>
      <c r="H13" s="875"/>
      <c r="I13" s="875"/>
      <c r="J13" s="875"/>
      <c r="K13" s="875"/>
      <c r="L13" s="875"/>
      <c r="M13" s="875"/>
      <c r="N13" s="290"/>
      <c r="O13" s="290"/>
      <c r="P13" s="288"/>
      <c r="Q13" s="288"/>
      <c r="R13" s="286"/>
    </row>
    <row r="14" spans="1:25" s="287" customFormat="1" ht="12.75" customHeight="1" x14ac:dyDescent="0.2">
      <c r="A14" s="285"/>
      <c r="B14" s="288"/>
      <c r="C14" s="289"/>
      <c r="D14" s="876">
        <v>40</v>
      </c>
      <c r="E14" s="876">
        <v>60</v>
      </c>
      <c r="F14" s="876">
        <v>80</v>
      </c>
      <c r="G14" s="876">
        <v>100</v>
      </c>
      <c r="H14" s="876">
        <v>150</v>
      </c>
      <c r="I14" s="876">
        <v>200</v>
      </c>
      <c r="J14" s="876">
        <v>250</v>
      </c>
      <c r="K14" s="877">
        <v>300</v>
      </c>
      <c r="L14" s="876">
        <v>400</v>
      </c>
      <c r="M14" s="876">
        <v>500</v>
      </c>
      <c r="N14" s="878" t="s">
        <v>99</v>
      </c>
      <c r="O14" s="879" t="s">
        <v>100</v>
      </c>
      <c r="P14" s="288"/>
      <c r="Q14" s="288"/>
      <c r="R14" s="286"/>
    </row>
    <row r="15" spans="1:25" s="287" customFormat="1" ht="12.75" customHeight="1" x14ac:dyDescent="0.2">
      <c r="A15" s="285"/>
      <c r="B15" s="288"/>
      <c r="C15" s="289"/>
      <c r="D15" s="876"/>
      <c r="E15" s="876"/>
      <c r="F15" s="876"/>
      <c r="G15" s="876"/>
      <c r="H15" s="876"/>
      <c r="I15" s="876"/>
      <c r="J15" s="876"/>
      <c r="K15" s="877"/>
      <c r="L15" s="876"/>
      <c r="M15" s="876"/>
      <c r="N15" s="878"/>
      <c r="O15" s="879"/>
      <c r="P15" s="288"/>
      <c r="Q15" s="288"/>
      <c r="R15" s="286"/>
    </row>
    <row r="16" spans="1:25" s="287" customFormat="1" ht="12.75" customHeight="1" x14ac:dyDescent="0.2">
      <c r="A16" s="285"/>
      <c r="B16" s="288"/>
      <c r="C16" s="289"/>
      <c r="D16" s="876"/>
      <c r="E16" s="876"/>
      <c r="F16" s="876"/>
      <c r="G16" s="876"/>
      <c r="H16" s="876"/>
      <c r="I16" s="876"/>
      <c r="J16" s="876"/>
      <c r="K16" s="877"/>
      <c r="L16" s="876"/>
      <c r="M16" s="876"/>
      <c r="N16" s="878"/>
      <c r="O16" s="879"/>
      <c r="P16" s="288"/>
      <c r="Q16" s="288"/>
      <c r="R16" s="286"/>
    </row>
    <row r="17" spans="1:18" s="287" customFormat="1" ht="12.75" customHeight="1" x14ac:dyDescent="0.2">
      <c r="A17" s="285"/>
      <c r="B17" s="288"/>
      <c r="C17" s="873" t="s">
        <v>101</v>
      </c>
      <c r="D17" s="291">
        <v>2.5</v>
      </c>
      <c r="E17" s="291">
        <v>2</v>
      </c>
      <c r="F17" s="291">
        <v>1.5</v>
      </c>
      <c r="G17" s="291">
        <v>1.5</v>
      </c>
      <c r="H17" s="291">
        <v>1</v>
      </c>
      <c r="I17" s="291">
        <v>1</v>
      </c>
      <c r="J17" s="291">
        <v>0.5</v>
      </c>
      <c r="K17" s="291">
        <v>0.5</v>
      </c>
      <c r="L17" s="291">
        <v>0</v>
      </c>
      <c r="M17" s="291">
        <v>0</v>
      </c>
      <c r="N17" s="291">
        <v>0.75</v>
      </c>
      <c r="O17" s="291">
        <v>0.5</v>
      </c>
      <c r="P17" s="288"/>
      <c r="Q17" s="288"/>
      <c r="R17" s="286"/>
    </row>
    <row r="18" spans="1:18" s="287" customFormat="1" ht="12.75" customHeight="1" x14ac:dyDescent="0.2">
      <c r="A18" s="285"/>
      <c r="B18" s="288"/>
      <c r="C18" s="873"/>
      <c r="D18" s="291">
        <v>9.5</v>
      </c>
      <c r="E18" s="291">
        <v>7.5</v>
      </c>
      <c r="F18" s="291">
        <v>6</v>
      </c>
      <c r="G18" s="291">
        <v>5.5</v>
      </c>
      <c r="H18" s="291">
        <v>4</v>
      </c>
      <c r="I18" s="291">
        <v>3.5</v>
      </c>
      <c r="J18" s="291">
        <v>3</v>
      </c>
      <c r="K18" s="291">
        <v>2.5</v>
      </c>
      <c r="L18" s="291">
        <v>2</v>
      </c>
      <c r="M18" s="291">
        <v>1.5</v>
      </c>
      <c r="N18" s="291">
        <v>0.75</v>
      </c>
      <c r="O18" s="291">
        <v>0.75</v>
      </c>
      <c r="P18" s="288"/>
      <c r="Q18" s="288"/>
      <c r="R18" s="286"/>
    </row>
    <row r="19" spans="1:18" s="287" customFormat="1" ht="12.75" customHeight="1" x14ac:dyDescent="0.2">
      <c r="A19" s="285"/>
      <c r="B19" s="288"/>
      <c r="C19" s="873"/>
      <c r="D19" s="291">
        <v>32</v>
      </c>
      <c r="E19" s="291">
        <v>25</v>
      </c>
      <c r="F19" s="291">
        <v>20</v>
      </c>
      <c r="G19" s="291">
        <v>16.5</v>
      </c>
      <c r="H19" s="291">
        <v>11</v>
      </c>
      <c r="I19" s="291">
        <v>9</v>
      </c>
      <c r="J19" s="291">
        <v>7.8</v>
      </c>
      <c r="K19" s="291">
        <v>6.5</v>
      </c>
      <c r="L19" s="291">
        <v>5.5</v>
      </c>
      <c r="M19" s="291">
        <v>4.5</v>
      </c>
      <c r="N19" s="291">
        <v>0.75</v>
      </c>
      <c r="O19" s="291">
        <v>1</v>
      </c>
      <c r="P19" s="288"/>
      <c r="Q19" s="288"/>
      <c r="R19" s="286"/>
    </row>
    <row r="20" spans="1:18" s="287" customFormat="1" ht="12.75" customHeight="1" x14ac:dyDescent="0.2">
      <c r="A20" s="285"/>
      <c r="B20" s="288"/>
      <c r="C20" s="873"/>
      <c r="D20" s="291">
        <v>32</v>
      </c>
      <c r="E20" s="291">
        <v>32</v>
      </c>
      <c r="F20" s="291">
        <v>27</v>
      </c>
      <c r="G20" s="291">
        <v>21</v>
      </c>
      <c r="H20" s="291">
        <v>13.5</v>
      </c>
      <c r="I20" s="291">
        <v>10</v>
      </c>
      <c r="J20" s="291">
        <v>8</v>
      </c>
      <c r="K20" s="291">
        <v>7</v>
      </c>
      <c r="L20" s="291">
        <v>5.5</v>
      </c>
      <c r="M20" s="291">
        <v>5</v>
      </c>
      <c r="N20" s="291">
        <v>1</v>
      </c>
      <c r="O20" s="291">
        <v>1</v>
      </c>
      <c r="P20" s="288"/>
      <c r="Q20" s="288"/>
      <c r="R20" s="286"/>
    </row>
    <row r="21" spans="1:18" s="287" customFormat="1" ht="12.75" customHeight="1" x14ac:dyDescent="0.2">
      <c r="A21" s="285"/>
      <c r="B21" s="288"/>
      <c r="C21" s="873"/>
      <c r="D21" s="291">
        <v>32</v>
      </c>
      <c r="E21" s="291">
        <v>32</v>
      </c>
      <c r="F21" s="291">
        <v>32</v>
      </c>
      <c r="G21" s="291">
        <v>32</v>
      </c>
      <c r="H21" s="291">
        <v>30</v>
      </c>
      <c r="I21" s="291">
        <v>24</v>
      </c>
      <c r="J21" s="291">
        <v>20</v>
      </c>
      <c r="K21" s="291">
        <v>17</v>
      </c>
      <c r="L21" s="291">
        <v>13</v>
      </c>
      <c r="M21" s="291">
        <v>10.5</v>
      </c>
      <c r="N21" s="291">
        <v>0.75</v>
      </c>
      <c r="O21" s="291">
        <v>1.25</v>
      </c>
      <c r="P21" s="288"/>
      <c r="Q21" s="288"/>
      <c r="R21" s="286"/>
    </row>
    <row r="22" spans="1:18" s="287" customFormat="1" ht="12.75" customHeight="1" x14ac:dyDescent="0.2">
      <c r="A22" s="285"/>
      <c r="B22" s="288"/>
      <c r="C22" s="873"/>
      <c r="D22" s="291">
        <v>80</v>
      </c>
      <c r="E22" s="291">
        <v>80</v>
      </c>
      <c r="F22" s="291">
        <v>70</v>
      </c>
      <c r="G22" s="291">
        <v>61</v>
      </c>
      <c r="H22" s="291">
        <v>45</v>
      </c>
      <c r="I22" s="291">
        <v>34</v>
      </c>
      <c r="J22" s="291">
        <v>27</v>
      </c>
      <c r="K22" s="291">
        <v>22</v>
      </c>
      <c r="L22" s="291">
        <v>16</v>
      </c>
      <c r="M22" s="291">
        <v>12</v>
      </c>
      <c r="N22" s="291">
        <v>1</v>
      </c>
      <c r="O22" s="291">
        <v>1.25</v>
      </c>
      <c r="P22" s="288"/>
      <c r="Q22" s="288"/>
      <c r="R22" s="286"/>
    </row>
    <row r="23" spans="1:18" s="287" customFormat="1" ht="12.75" customHeight="1" x14ac:dyDescent="0.2">
      <c r="A23" s="285"/>
      <c r="B23" s="288"/>
      <c r="C23" s="873"/>
      <c r="D23" s="291">
        <v>80</v>
      </c>
      <c r="E23" s="291">
        <v>80</v>
      </c>
      <c r="F23" s="291">
        <v>80</v>
      </c>
      <c r="G23" s="291">
        <v>75</v>
      </c>
      <c r="H23" s="291">
        <v>54</v>
      </c>
      <c r="I23" s="291">
        <v>40</v>
      </c>
      <c r="J23" s="291">
        <v>31</v>
      </c>
      <c r="K23" s="291">
        <v>25</v>
      </c>
      <c r="L23" s="291">
        <v>17.5</v>
      </c>
      <c r="M23" s="291">
        <v>13</v>
      </c>
      <c r="N23" s="291">
        <v>1.5</v>
      </c>
      <c r="O23" s="291">
        <v>1.25</v>
      </c>
      <c r="P23" s="288"/>
      <c r="Q23" s="288"/>
      <c r="R23" s="286"/>
    </row>
    <row r="24" spans="1:18" s="287" customFormat="1" ht="12.75" customHeight="1" x14ac:dyDescent="0.2">
      <c r="A24" s="285"/>
      <c r="B24" s="288"/>
      <c r="C24" s="873"/>
      <c r="D24" s="291">
        <v>87</v>
      </c>
      <c r="E24" s="291">
        <v>87</v>
      </c>
      <c r="F24" s="291">
        <v>87</v>
      </c>
      <c r="G24" s="291">
        <v>87</v>
      </c>
      <c r="H24" s="291">
        <v>84</v>
      </c>
      <c r="I24" s="291">
        <v>73</v>
      </c>
      <c r="J24" s="291">
        <v>64</v>
      </c>
      <c r="K24" s="291">
        <v>56</v>
      </c>
      <c r="L24" s="291">
        <v>45</v>
      </c>
      <c r="M24" s="291">
        <v>36</v>
      </c>
      <c r="N24" s="291">
        <v>1</v>
      </c>
      <c r="O24" s="291">
        <v>1.5</v>
      </c>
      <c r="P24" s="288"/>
      <c r="Q24" s="288"/>
      <c r="R24" s="286"/>
    </row>
    <row r="25" spans="1:18" s="287" customFormat="1" ht="12.75" customHeight="1" x14ac:dyDescent="0.2">
      <c r="A25" s="285"/>
      <c r="B25" s="288"/>
      <c r="C25" s="873"/>
      <c r="D25" s="291">
        <v>151</v>
      </c>
      <c r="E25" s="291">
        <v>151</v>
      </c>
      <c r="F25" s="291">
        <v>151</v>
      </c>
      <c r="G25" s="291">
        <v>151</v>
      </c>
      <c r="H25" s="291">
        <v>117</v>
      </c>
      <c r="I25" s="291">
        <v>92</v>
      </c>
      <c r="J25" s="291">
        <v>79</v>
      </c>
      <c r="K25" s="291">
        <v>69</v>
      </c>
      <c r="L25" s="291">
        <v>54</v>
      </c>
      <c r="M25" s="291">
        <v>43</v>
      </c>
      <c r="N25" s="291">
        <v>1.5</v>
      </c>
      <c r="O25" s="291">
        <v>1.5</v>
      </c>
      <c r="P25" s="288"/>
      <c r="Q25" s="288"/>
      <c r="R25" s="286"/>
    </row>
    <row r="26" spans="1:18" s="287" customFormat="1" ht="12.75" customHeight="1" x14ac:dyDescent="0.2">
      <c r="A26" s="285"/>
      <c r="B26" s="288"/>
      <c r="C26" s="873"/>
      <c r="D26" s="291">
        <v>151</v>
      </c>
      <c r="E26" s="291">
        <v>151</v>
      </c>
      <c r="F26" s="291">
        <v>151</v>
      </c>
      <c r="G26" s="291">
        <v>151</v>
      </c>
      <c r="H26" s="291">
        <v>128</v>
      </c>
      <c r="I26" s="291">
        <v>99</v>
      </c>
      <c r="J26" s="291">
        <v>83</v>
      </c>
      <c r="K26" s="291">
        <v>72</v>
      </c>
      <c r="L26" s="291">
        <v>56</v>
      </c>
      <c r="M26" s="291">
        <v>45</v>
      </c>
      <c r="N26" s="291">
        <v>2</v>
      </c>
      <c r="O26" s="291">
        <v>1.5</v>
      </c>
      <c r="P26" s="288"/>
      <c r="Q26" s="288"/>
      <c r="R26" s="286"/>
    </row>
    <row r="27" spans="1:18" s="287" customFormat="1" ht="12.75" customHeight="1" x14ac:dyDescent="0.2">
      <c r="A27" s="285"/>
      <c r="B27" s="288"/>
      <c r="C27" s="873"/>
      <c r="D27" s="291">
        <v>87</v>
      </c>
      <c r="E27" s="291">
        <v>87</v>
      </c>
      <c r="F27" s="291">
        <v>87</v>
      </c>
      <c r="G27" s="291">
        <v>87</v>
      </c>
      <c r="H27" s="291">
        <v>87</v>
      </c>
      <c r="I27" s="291">
        <v>87</v>
      </c>
      <c r="J27" s="291">
        <v>87</v>
      </c>
      <c r="K27" s="291">
        <v>87</v>
      </c>
      <c r="L27" s="291">
        <v>87</v>
      </c>
      <c r="M27" s="291">
        <v>86</v>
      </c>
      <c r="N27" s="291">
        <v>1</v>
      </c>
      <c r="O27" s="291">
        <v>2</v>
      </c>
      <c r="P27" s="288"/>
      <c r="Q27" s="288"/>
      <c r="R27" s="286"/>
    </row>
    <row r="28" spans="1:18" s="287" customFormat="1" ht="12.75" customHeight="1" x14ac:dyDescent="0.2">
      <c r="A28" s="285"/>
      <c r="B28" s="288"/>
      <c r="C28" s="873"/>
      <c r="D28" s="291">
        <v>275</v>
      </c>
      <c r="E28" s="291">
        <v>275</v>
      </c>
      <c r="F28" s="291">
        <v>275</v>
      </c>
      <c r="G28" s="291">
        <v>275</v>
      </c>
      <c r="H28" s="291">
        <v>258</v>
      </c>
      <c r="I28" s="291">
        <v>223</v>
      </c>
      <c r="J28" s="291">
        <v>196</v>
      </c>
      <c r="K28" s="291">
        <v>174</v>
      </c>
      <c r="L28" s="291">
        <v>144</v>
      </c>
      <c r="M28" s="291">
        <v>122</v>
      </c>
      <c r="N28" s="291">
        <v>1.5</v>
      </c>
      <c r="O28" s="291">
        <v>2</v>
      </c>
      <c r="P28" s="288"/>
      <c r="Q28" s="288"/>
      <c r="R28" s="286"/>
    </row>
    <row r="29" spans="1:18" s="287" customFormat="1" ht="12.75" customHeight="1" x14ac:dyDescent="0.2">
      <c r="A29" s="285"/>
      <c r="B29" s="288"/>
      <c r="C29" s="873"/>
      <c r="D29" s="291">
        <v>365</v>
      </c>
      <c r="E29" s="291">
        <v>365</v>
      </c>
      <c r="F29" s="291">
        <v>365</v>
      </c>
      <c r="G29" s="291">
        <v>365</v>
      </c>
      <c r="H29" s="291">
        <v>318</v>
      </c>
      <c r="I29" s="291">
        <v>266</v>
      </c>
      <c r="J29" s="291">
        <v>229</v>
      </c>
      <c r="K29" s="291">
        <v>201</v>
      </c>
      <c r="L29" s="291">
        <v>160</v>
      </c>
      <c r="M29" s="291">
        <v>134</v>
      </c>
      <c r="N29" s="291">
        <v>2</v>
      </c>
      <c r="O29" s="291">
        <v>2</v>
      </c>
      <c r="P29" s="288"/>
      <c r="Q29" s="288"/>
      <c r="R29" s="286"/>
    </row>
    <row r="30" spans="1:18" s="287" customFormat="1" ht="12.75" customHeight="1" x14ac:dyDescent="0.2">
      <c r="A30" s="285"/>
      <c r="B30" s="288"/>
      <c r="C30" s="873"/>
      <c r="D30" s="291">
        <v>533</v>
      </c>
      <c r="E30" s="291">
        <v>533</v>
      </c>
      <c r="F30" s="291">
        <v>533</v>
      </c>
      <c r="G30" s="291">
        <v>533</v>
      </c>
      <c r="H30" s="291">
        <v>533</v>
      </c>
      <c r="I30" s="291">
        <v>495</v>
      </c>
      <c r="J30" s="291">
        <v>448</v>
      </c>
      <c r="K30" s="291">
        <v>409</v>
      </c>
      <c r="L30" s="291">
        <v>353</v>
      </c>
      <c r="M30" s="291">
        <v>311</v>
      </c>
      <c r="N30" s="291">
        <v>2</v>
      </c>
      <c r="O30" s="291">
        <v>2.5</v>
      </c>
      <c r="P30" s="288"/>
      <c r="Q30" s="288"/>
      <c r="R30" s="286"/>
    </row>
    <row r="31" spans="1:18" s="287" customFormat="1" ht="12.75" customHeight="1" x14ac:dyDescent="0.2">
      <c r="A31" s="285"/>
      <c r="B31" s="288"/>
      <c r="C31" s="289"/>
      <c r="D31" s="292"/>
      <c r="E31" s="292"/>
      <c r="F31" s="292"/>
      <c r="G31" s="292"/>
      <c r="H31" s="292"/>
      <c r="I31" s="292"/>
      <c r="J31" s="292"/>
      <c r="K31" s="292"/>
      <c r="L31" s="292"/>
      <c r="M31" s="292"/>
      <c r="N31" s="293"/>
      <c r="O31" s="292"/>
      <c r="P31" s="288"/>
      <c r="Q31" s="288"/>
      <c r="R31" s="286"/>
    </row>
    <row r="32" spans="1:18" s="287" customFormat="1" ht="12.75" customHeight="1" x14ac:dyDescent="0.2">
      <c r="A32" s="285"/>
      <c r="B32" s="288"/>
      <c r="C32" s="289"/>
      <c r="D32" s="292"/>
      <c r="E32" s="292"/>
      <c r="F32" s="292"/>
      <c r="G32" s="292"/>
      <c r="H32" s="292"/>
      <c r="I32" s="292"/>
      <c r="J32" s="292"/>
      <c r="K32" s="292"/>
      <c r="L32" s="292"/>
      <c r="M32" s="292"/>
      <c r="N32" s="292"/>
      <c r="O32" s="292"/>
      <c r="P32" s="288"/>
      <c r="Q32" s="288"/>
      <c r="R32" s="286"/>
    </row>
    <row r="33" spans="1:18" s="287" customFormat="1" ht="12.75" customHeight="1" x14ac:dyDescent="0.2">
      <c r="A33" s="285"/>
      <c r="B33" s="288"/>
      <c r="C33" s="289"/>
      <c r="D33" s="874" t="s">
        <v>126</v>
      </c>
      <c r="E33" s="874"/>
      <c r="F33" s="874"/>
      <c r="G33" s="874"/>
      <c r="H33" s="874"/>
      <c r="I33" s="874"/>
      <c r="J33" s="874"/>
      <c r="K33" s="874"/>
      <c r="L33" s="874"/>
      <c r="M33" s="874"/>
      <c r="N33" s="874"/>
      <c r="O33" s="874"/>
      <c r="P33" s="288"/>
      <c r="Q33" s="288"/>
      <c r="R33" s="286"/>
    </row>
    <row r="34" spans="1:18" s="287" customFormat="1" ht="12.75" customHeight="1" x14ac:dyDescent="0.2">
      <c r="A34" s="285"/>
      <c r="B34" s="288"/>
      <c r="C34" s="289"/>
      <c r="D34" s="875" t="s">
        <v>102</v>
      </c>
      <c r="E34" s="875"/>
      <c r="F34" s="875"/>
      <c r="G34" s="875"/>
      <c r="H34" s="875"/>
      <c r="I34" s="875"/>
      <c r="J34" s="875"/>
      <c r="K34" s="875"/>
      <c r="L34" s="875"/>
      <c r="M34" s="875"/>
      <c r="N34" s="290"/>
      <c r="O34" s="290"/>
      <c r="P34" s="288"/>
      <c r="Q34" s="288"/>
      <c r="R34" s="286"/>
    </row>
    <row r="35" spans="1:18" s="287" customFormat="1" ht="12.75" customHeight="1" x14ac:dyDescent="0.2">
      <c r="A35" s="285"/>
      <c r="B35" s="288"/>
      <c r="C35" s="289"/>
      <c r="D35" s="876">
        <v>40</v>
      </c>
      <c r="E35" s="876">
        <v>60</v>
      </c>
      <c r="F35" s="876">
        <v>80</v>
      </c>
      <c r="G35" s="876">
        <v>100</v>
      </c>
      <c r="H35" s="876">
        <v>150</v>
      </c>
      <c r="I35" s="876">
        <v>200</v>
      </c>
      <c r="J35" s="876">
        <v>250</v>
      </c>
      <c r="K35" s="877">
        <v>300</v>
      </c>
      <c r="L35" s="876">
        <v>400</v>
      </c>
      <c r="M35" s="876">
        <v>500</v>
      </c>
      <c r="N35" s="878" t="s">
        <v>99</v>
      </c>
      <c r="O35" s="879" t="s">
        <v>100</v>
      </c>
      <c r="P35" s="288"/>
      <c r="Q35" s="288"/>
      <c r="R35" s="286"/>
    </row>
    <row r="36" spans="1:18" s="287" customFormat="1" ht="12.75" customHeight="1" x14ac:dyDescent="0.2">
      <c r="A36" s="285"/>
      <c r="B36" s="288"/>
      <c r="C36" s="289"/>
      <c r="D36" s="876"/>
      <c r="E36" s="876"/>
      <c r="F36" s="876"/>
      <c r="G36" s="876"/>
      <c r="H36" s="876"/>
      <c r="I36" s="876"/>
      <c r="J36" s="876"/>
      <c r="K36" s="877"/>
      <c r="L36" s="876"/>
      <c r="M36" s="876"/>
      <c r="N36" s="878"/>
      <c r="O36" s="879"/>
      <c r="P36" s="288"/>
      <c r="Q36" s="288"/>
      <c r="R36" s="286"/>
    </row>
    <row r="37" spans="1:18" s="287" customFormat="1" ht="12.75" customHeight="1" x14ac:dyDescent="0.2">
      <c r="A37" s="285"/>
      <c r="B37" s="288"/>
      <c r="C37" s="289"/>
      <c r="D37" s="876"/>
      <c r="E37" s="876"/>
      <c r="F37" s="876"/>
      <c r="G37" s="876"/>
      <c r="H37" s="876"/>
      <c r="I37" s="876"/>
      <c r="J37" s="876"/>
      <c r="K37" s="877"/>
      <c r="L37" s="876"/>
      <c r="M37" s="876"/>
      <c r="N37" s="878"/>
      <c r="O37" s="879"/>
      <c r="P37" s="288"/>
      <c r="Q37" s="288"/>
      <c r="R37" s="286"/>
    </row>
    <row r="38" spans="1:18" s="287" customFormat="1" ht="12.75" customHeight="1" x14ac:dyDescent="0.2">
      <c r="A38" s="285"/>
      <c r="B38" s="288"/>
      <c r="C38" s="873" t="s">
        <v>101</v>
      </c>
      <c r="D38" s="291">
        <v>3</v>
      </c>
      <c r="E38" s="291">
        <v>2.5</v>
      </c>
      <c r="F38" s="291">
        <v>2</v>
      </c>
      <c r="G38" s="291">
        <v>1.5</v>
      </c>
      <c r="H38" s="291">
        <v>1.5</v>
      </c>
      <c r="I38" s="291">
        <v>1</v>
      </c>
      <c r="J38" s="291">
        <v>1</v>
      </c>
      <c r="K38" s="291">
        <v>0.5</v>
      </c>
      <c r="L38" s="291">
        <v>0.5</v>
      </c>
      <c r="M38" s="291">
        <v>0.5</v>
      </c>
      <c r="N38" s="291">
        <v>0.75</v>
      </c>
      <c r="O38" s="291">
        <v>0.5</v>
      </c>
      <c r="P38" s="288"/>
      <c r="Q38" s="288"/>
      <c r="R38" s="286"/>
    </row>
    <row r="39" spans="1:18" s="287" customFormat="1" ht="12.75" customHeight="1" x14ac:dyDescent="0.2">
      <c r="A39" s="285"/>
      <c r="B39" s="288"/>
      <c r="C39" s="873"/>
      <c r="D39" s="291">
        <v>9.5</v>
      </c>
      <c r="E39" s="291">
        <v>9.5</v>
      </c>
      <c r="F39" s="291">
        <v>8.5</v>
      </c>
      <c r="G39" s="291">
        <v>7</v>
      </c>
      <c r="H39" s="291">
        <v>5.5</v>
      </c>
      <c r="I39" s="291">
        <v>4.5</v>
      </c>
      <c r="J39" s="291">
        <v>3.5</v>
      </c>
      <c r="K39" s="291">
        <v>3</v>
      </c>
      <c r="L39" s="291">
        <v>2.5</v>
      </c>
      <c r="M39" s="291">
        <v>2</v>
      </c>
      <c r="N39" s="291">
        <v>0.75</v>
      </c>
      <c r="O39" s="291">
        <v>0.75</v>
      </c>
      <c r="P39" s="288"/>
      <c r="Q39" s="288"/>
      <c r="R39" s="286"/>
    </row>
    <row r="40" spans="1:18" s="287" customFormat="1" ht="12.75" customHeight="1" x14ac:dyDescent="0.2">
      <c r="A40" s="285"/>
      <c r="B40" s="288"/>
      <c r="C40" s="873"/>
      <c r="D40" s="291">
        <v>32</v>
      </c>
      <c r="E40" s="291">
        <v>32</v>
      </c>
      <c r="F40" s="291">
        <v>32</v>
      </c>
      <c r="G40" s="291">
        <v>26</v>
      </c>
      <c r="H40" s="291">
        <v>18</v>
      </c>
      <c r="I40" s="291">
        <v>13.5</v>
      </c>
      <c r="J40" s="291">
        <v>10.5</v>
      </c>
      <c r="K40" s="291">
        <v>9</v>
      </c>
      <c r="L40" s="291">
        <v>7.5</v>
      </c>
      <c r="M40" s="291">
        <v>6</v>
      </c>
      <c r="N40" s="291">
        <v>0.75</v>
      </c>
      <c r="O40" s="291">
        <v>1</v>
      </c>
      <c r="P40" s="288"/>
      <c r="Q40" s="288"/>
      <c r="R40" s="286"/>
    </row>
    <row r="41" spans="1:18" s="287" customFormat="1" ht="12.75" customHeight="1" x14ac:dyDescent="0.2">
      <c r="A41" s="285"/>
      <c r="B41" s="288"/>
      <c r="C41" s="873"/>
      <c r="D41" s="291">
        <v>32</v>
      </c>
      <c r="E41" s="291">
        <v>32</v>
      </c>
      <c r="F41" s="291">
        <v>32</v>
      </c>
      <c r="G41" s="291">
        <v>32</v>
      </c>
      <c r="H41" s="291">
        <v>21</v>
      </c>
      <c r="I41" s="291">
        <v>15</v>
      </c>
      <c r="J41" s="291">
        <v>11.5</v>
      </c>
      <c r="K41" s="291">
        <v>9.5</v>
      </c>
      <c r="L41" s="291">
        <v>7.5</v>
      </c>
      <c r="M41" s="291">
        <v>6.5</v>
      </c>
      <c r="N41" s="291">
        <v>1</v>
      </c>
      <c r="O41" s="291">
        <v>1</v>
      </c>
      <c r="P41" s="288"/>
      <c r="Q41" s="288"/>
      <c r="R41" s="286"/>
    </row>
    <row r="42" spans="1:18" s="287" customFormat="1" ht="12.75" customHeight="1" x14ac:dyDescent="0.2">
      <c r="A42" s="285"/>
      <c r="B42" s="288"/>
      <c r="C42" s="873"/>
      <c r="D42" s="291">
        <v>32</v>
      </c>
      <c r="E42" s="291">
        <v>32</v>
      </c>
      <c r="F42" s="291">
        <v>32</v>
      </c>
      <c r="G42" s="291">
        <v>32</v>
      </c>
      <c r="H42" s="291">
        <v>32</v>
      </c>
      <c r="I42" s="291">
        <v>32</v>
      </c>
      <c r="J42" s="291">
        <v>32</v>
      </c>
      <c r="K42" s="291">
        <v>27</v>
      </c>
      <c r="L42" s="291">
        <v>21</v>
      </c>
      <c r="M42" s="291">
        <v>16.5</v>
      </c>
      <c r="N42" s="291">
        <v>0.75</v>
      </c>
      <c r="O42" s="291">
        <v>1.25</v>
      </c>
      <c r="P42" s="288"/>
      <c r="Q42" s="288"/>
      <c r="R42" s="286"/>
    </row>
    <row r="43" spans="1:18" s="287" customFormat="1" ht="12.75" customHeight="1" x14ac:dyDescent="0.2">
      <c r="A43" s="285"/>
      <c r="B43" s="288"/>
      <c r="C43" s="873"/>
      <c r="D43" s="291">
        <v>80</v>
      </c>
      <c r="E43" s="291">
        <v>80</v>
      </c>
      <c r="F43" s="291">
        <v>80</v>
      </c>
      <c r="G43" s="291">
        <v>80</v>
      </c>
      <c r="H43" s="291">
        <v>65</v>
      </c>
      <c r="I43" s="291">
        <v>52</v>
      </c>
      <c r="J43" s="291">
        <v>42</v>
      </c>
      <c r="K43" s="291">
        <v>35</v>
      </c>
      <c r="L43" s="291">
        <v>26</v>
      </c>
      <c r="M43" s="291">
        <v>20</v>
      </c>
      <c r="N43" s="291">
        <v>1</v>
      </c>
      <c r="O43" s="291">
        <v>1.25</v>
      </c>
      <c r="P43" s="288"/>
      <c r="Q43" s="288"/>
      <c r="R43" s="286"/>
    </row>
    <row r="44" spans="1:18" s="287" customFormat="1" ht="12.75" customHeight="1" x14ac:dyDescent="0.2">
      <c r="A44" s="285"/>
      <c r="B44" s="288"/>
      <c r="C44" s="873"/>
      <c r="D44" s="291">
        <v>80</v>
      </c>
      <c r="E44" s="291">
        <v>80</v>
      </c>
      <c r="F44" s="291">
        <v>80</v>
      </c>
      <c r="G44" s="291">
        <v>80</v>
      </c>
      <c r="H44" s="291">
        <v>75</v>
      </c>
      <c r="I44" s="291">
        <v>59</v>
      </c>
      <c r="J44" s="291">
        <v>48</v>
      </c>
      <c r="K44" s="291">
        <v>39</v>
      </c>
      <c r="L44" s="291">
        <v>28</v>
      </c>
      <c r="M44" s="291">
        <v>21</v>
      </c>
      <c r="N44" s="291">
        <v>1.5</v>
      </c>
      <c r="O44" s="291">
        <v>1.25</v>
      </c>
      <c r="P44" s="288"/>
      <c r="Q44" s="289"/>
      <c r="R44" s="286"/>
    </row>
    <row r="45" spans="1:18" s="287" customFormat="1" ht="12.75" customHeight="1" x14ac:dyDescent="0.2">
      <c r="A45" s="285"/>
      <c r="B45" s="288"/>
      <c r="C45" s="873"/>
      <c r="D45" s="291">
        <v>87</v>
      </c>
      <c r="E45" s="291">
        <v>87</v>
      </c>
      <c r="F45" s="291">
        <v>87</v>
      </c>
      <c r="G45" s="291">
        <v>87</v>
      </c>
      <c r="H45" s="291">
        <v>87</v>
      </c>
      <c r="I45" s="291">
        <v>87</v>
      </c>
      <c r="J45" s="291">
        <v>87</v>
      </c>
      <c r="K45" s="291">
        <v>78</v>
      </c>
      <c r="L45" s="291">
        <v>65</v>
      </c>
      <c r="M45" s="291">
        <v>55</v>
      </c>
      <c r="N45" s="291">
        <v>1</v>
      </c>
      <c r="O45" s="291">
        <v>1.5</v>
      </c>
      <c r="P45" s="288"/>
      <c r="Q45" s="289"/>
      <c r="R45" s="286"/>
    </row>
    <row r="46" spans="1:18" s="287" customFormat="1" ht="12.75" customHeight="1" x14ac:dyDescent="0.2">
      <c r="A46" s="285"/>
      <c r="B46" s="288"/>
      <c r="C46" s="873"/>
      <c r="D46" s="291">
        <v>151</v>
      </c>
      <c r="E46" s="291">
        <v>151</v>
      </c>
      <c r="F46" s="291">
        <v>151</v>
      </c>
      <c r="G46" s="291">
        <v>151</v>
      </c>
      <c r="H46" s="291">
        <v>151</v>
      </c>
      <c r="I46" s="291">
        <v>130</v>
      </c>
      <c r="J46" s="291">
        <v>109</v>
      </c>
      <c r="K46" s="291">
        <v>93</v>
      </c>
      <c r="L46" s="291">
        <v>75</v>
      </c>
      <c r="M46" s="291">
        <v>63</v>
      </c>
      <c r="N46" s="291">
        <v>1.5</v>
      </c>
      <c r="O46" s="291">
        <v>1.5</v>
      </c>
      <c r="P46" s="288"/>
      <c r="Q46" s="289"/>
      <c r="R46" s="286"/>
    </row>
    <row r="47" spans="1:18" s="287" customFormat="1" ht="12.75" customHeight="1" x14ac:dyDescent="0.2">
      <c r="A47" s="285"/>
      <c r="B47" s="288"/>
      <c r="C47" s="873"/>
      <c r="D47" s="291">
        <v>151</v>
      </c>
      <c r="E47" s="291">
        <v>151</v>
      </c>
      <c r="F47" s="291">
        <v>151</v>
      </c>
      <c r="G47" s="291">
        <v>151</v>
      </c>
      <c r="H47" s="291">
        <v>151</v>
      </c>
      <c r="I47" s="291">
        <v>139</v>
      </c>
      <c r="J47" s="291">
        <v>115</v>
      </c>
      <c r="K47" s="291">
        <v>98</v>
      </c>
      <c r="L47" s="291">
        <v>77</v>
      </c>
      <c r="M47" s="291">
        <v>64</v>
      </c>
      <c r="N47" s="291">
        <v>2</v>
      </c>
      <c r="O47" s="291">
        <v>1.5</v>
      </c>
      <c r="P47" s="288"/>
      <c r="Q47" s="289"/>
      <c r="R47" s="286"/>
    </row>
    <row r="48" spans="1:18" ht="12.75" customHeight="1" x14ac:dyDescent="0.2">
      <c r="A48" s="282"/>
      <c r="B48" s="294"/>
      <c r="C48" s="873"/>
      <c r="D48" s="291">
        <v>87</v>
      </c>
      <c r="E48" s="291">
        <v>87</v>
      </c>
      <c r="F48" s="291">
        <v>87</v>
      </c>
      <c r="G48" s="291">
        <v>87</v>
      </c>
      <c r="H48" s="291">
        <v>87</v>
      </c>
      <c r="I48" s="291">
        <v>87</v>
      </c>
      <c r="J48" s="291">
        <v>87</v>
      </c>
      <c r="K48" s="291">
        <v>87</v>
      </c>
      <c r="L48" s="291">
        <v>87</v>
      </c>
      <c r="M48" s="291">
        <v>87</v>
      </c>
      <c r="N48" s="291">
        <v>1</v>
      </c>
      <c r="O48" s="291">
        <v>2</v>
      </c>
      <c r="P48" s="294"/>
      <c r="Q48" s="280"/>
      <c r="R48" s="284"/>
    </row>
    <row r="49" spans="1:18" ht="12.75" customHeight="1" x14ac:dyDescent="0.2">
      <c r="A49" s="282"/>
      <c r="B49" s="294"/>
      <c r="C49" s="873"/>
      <c r="D49" s="291">
        <v>275</v>
      </c>
      <c r="E49" s="291">
        <v>275</v>
      </c>
      <c r="F49" s="291">
        <v>275</v>
      </c>
      <c r="G49" s="291">
        <v>275</v>
      </c>
      <c r="H49" s="291">
        <v>275</v>
      </c>
      <c r="I49" s="291">
        <v>275</v>
      </c>
      <c r="J49" s="291">
        <v>264</v>
      </c>
      <c r="K49" s="291">
        <v>238</v>
      </c>
      <c r="L49" s="291">
        <v>198</v>
      </c>
      <c r="M49" s="291">
        <v>169</v>
      </c>
      <c r="N49" s="291">
        <v>1.5</v>
      </c>
      <c r="O49" s="291">
        <v>2</v>
      </c>
      <c r="P49" s="294"/>
      <c r="Q49" s="280"/>
      <c r="R49" s="284"/>
    </row>
    <row r="50" spans="1:18" ht="12.75" customHeight="1" x14ac:dyDescent="0.2">
      <c r="A50" s="282"/>
      <c r="B50" s="294"/>
      <c r="C50" s="873"/>
      <c r="D50" s="291">
        <v>365</v>
      </c>
      <c r="E50" s="291">
        <v>365</v>
      </c>
      <c r="F50" s="291">
        <v>365</v>
      </c>
      <c r="G50" s="291">
        <v>365</v>
      </c>
      <c r="H50" s="291">
        <v>365</v>
      </c>
      <c r="I50" s="291">
        <v>349</v>
      </c>
      <c r="J50" s="291">
        <v>304</v>
      </c>
      <c r="K50" s="291">
        <v>270</v>
      </c>
      <c r="L50" s="291">
        <v>220</v>
      </c>
      <c r="M50" s="291">
        <v>185</v>
      </c>
      <c r="N50" s="291">
        <v>2</v>
      </c>
      <c r="O50" s="291">
        <v>2</v>
      </c>
      <c r="P50" s="294"/>
      <c r="Q50" s="280"/>
      <c r="R50" s="284"/>
    </row>
    <row r="51" spans="1:18" ht="12.75" customHeight="1" x14ac:dyDescent="0.2">
      <c r="A51" s="282"/>
      <c r="B51" s="294"/>
      <c r="C51" s="873"/>
      <c r="D51" s="291">
        <v>533</v>
      </c>
      <c r="E51" s="291">
        <v>533</v>
      </c>
      <c r="F51" s="291">
        <v>533</v>
      </c>
      <c r="G51" s="291">
        <v>533</v>
      </c>
      <c r="H51" s="291">
        <v>533</v>
      </c>
      <c r="I51" s="291">
        <v>533</v>
      </c>
      <c r="J51" s="291">
        <v>533</v>
      </c>
      <c r="K51" s="291">
        <v>528</v>
      </c>
      <c r="L51" s="291">
        <v>456</v>
      </c>
      <c r="M51" s="291">
        <v>403</v>
      </c>
      <c r="N51" s="291">
        <v>2</v>
      </c>
      <c r="O51" s="291">
        <v>2.5</v>
      </c>
      <c r="P51" s="294"/>
      <c r="Q51" s="280"/>
      <c r="R51" s="284"/>
    </row>
    <row r="52" spans="1:18" ht="12.75" customHeight="1" x14ac:dyDescent="0.2">
      <c r="A52" s="282"/>
      <c r="B52" s="294"/>
      <c r="C52" s="280"/>
      <c r="D52" s="293"/>
      <c r="E52" s="293"/>
      <c r="F52" s="293"/>
      <c r="G52" s="293"/>
      <c r="H52" s="293"/>
      <c r="I52" s="293"/>
      <c r="J52" s="293"/>
      <c r="K52" s="293"/>
      <c r="L52" s="293"/>
      <c r="M52" s="293"/>
      <c r="N52" s="293"/>
      <c r="O52" s="293"/>
      <c r="P52" s="294"/>
      <c r="Q52" s="280"/>
      <c r="R52" s="284"/>
    </row>
    <row r="53" spans="1:18" ht="12.75" customHeight="1" x14ac:dyDescent="0.2">
      <c r="A53" s="282"/>
      <c r="B53" s="294"/>
      <c r="C53" s="280" t="s">
        <v>169</v>
      </c>
      <c r="D53" s="280"/>
      <c r="E53" s="280"/>
      <c r="F53" s="280"/>
      <c r="G53" s="280"/>
      <c r="H53" s="280"/>
      <c r="I53" s="280"/>
      <c r="J53" s="280"/>
      <c r="K53" s="280"/>
      <c r="L53" s="280"/>
      <c r="M53" s="280"/>
      <c r="N53" s="280"/>
      <c r="O53" s="280"/>
      <c r="P53" s="294"/>
      <c r="Q53" s="280"/>
      <c r="R53" s="284"/>
    </row>
    <row r="54" spans="1:18" s="278" customFormat="1" ht="12.75" customHeight="1" x14ac:dyDescent="0.2">
      <c r="A54" s="295"/>
      <c r="B54" s="294"/>
      <c r="C54" s="294"/>
      <c r="D54" s="294"/>
      <c r="E54" s="294"/>
      <c r="F54" s="294"/>
      <c r="G54" s="294"/>
      <c r="H54" s="294"/>
      <c r="I54" s="294"/>
      <c r="J54" s="294"/>
      <c r="K54" s="294"/>
      <c r="L54" s="294"/>
      <c r="M54" s="294"/>
      <c r="N54" s="294"/>
      <c r="O54" s="294"/>
      <c r="P54" s="294"/>
      <c r="Q54" s="294"/>
      <c r="R54" s="296"/>
    </row>
    <row r="55" spans="1:18" ht="12.75" customHeight="1" x14ac:dyDescent="0.2">
      <c r="A55" s="282"/>
      <c r="B55" s="294"/>
      <c r="C55" s="280"/>
      <c r="D55" s="280"/>
      <c r="E55" s="280"/>
      <c r="F55" s="280"/>
      <c r="G55" s="280"/>
      <c r="H55" s="280"/>
      <c r="I55" s="280"/>
      <c r="J55" s="280"/>
      <c r="K55" s="280"/>
      <c r="L55" s="280"/>
      <c r="M55" s="280"/>
      <c r="N55" s="280"/>
      <c r="O55" s="280"/>
      <c r="P55" s="294"/>
      <c r="Q55" s="280"/>
      <c r="R55" s="284"/>
    </row>
    <row r="56" spans="1:18" ht="12.75" customHeight="1" x14ac:dyDescent="0.2">
      <c r="A56" s="282"/>
      <c r="B56" s="294"/>
      <c r="C56" s="280"/>
      <c r="D56" s="280"/>
      <c r="E56" s="280"/>
      <c r="F56" s="280"/>
      <c r="G56" s="280"/>
      <c r="H56" s="280"/>
      <c r="I56" s="280"/>
      <c r="J56" s="280"/>
      <c r="K56" s="280"/>
      <c r="L56" s="280"/>
      <c r="M56" s="280"/>
      <c r="N56" s="280"/>
      <c r="O56" s="280"/>
      <c r="P56" s="294"/>
      <c r="Q56" s="280"/>
      <c r="R56" s="284"/>
    </row>
    <row r="57" spans="1:18" ht="12.75" customHeight="1" thickBot="1" x14ac:dyDescent="0.25">
      <c r="A57" s="297"/>
      <c r="B57" s="298"/>
      <c r="C57" s="299"/>
      <c r="D57" s="299"/>
      <c r="E57" s="299"/>
      <c r="F57" s="299"/>
      <c r="G57" s="299"/>
      <c r="H57" s="299"/>
      <c r="I57" s="299"/>
      <c r="J57" s="299"/>
      <c r="K57" s="299"/>
      <c r="L57" s="299"/>
      <c r="M57" s="299"/>
      <c r="N57" s="299"/>
      <c r="O57" s="299"/>
      <c r="P57" s="298"/>
      <c r="Q57" s="299"/>
      <c r="R57" s="300"/>
    </row>
    <row r="58" spans="1:18" ht="12.75" customHeight="1" thickTop="1" x14ac:dyDescent="0.2"/>
  </sheetData>
  <sheetProtection algorithmName="SHA-512" hashValue="ZQXS1PMpNVQ7gyCuxDfcsAItgGstZ4NFK7De/zKXNWu0HpERgUDDhIhnCsJDClcM3ygZ+R33rFL4rbvJHTcSWA==" saltValue="GB7RmVL0n+xYxCYdS0me5A==" spinCount="100000" sheet="1" selectLockedCells="1"/>
  <mergeCells count="32">
    <mergeCell ref="O14:O16"/>
    <mergeCell ref="A1:D7"/>
    <mergeCell ref="E1:R7"/>
    <mergeCell ref="D12:O12"/>
    <mergeCell ref="D13:M13"/>
    <mergeCell ref="D14:D16"/>
    <mergeCell ref="E14:E16"/>
    <mergeCell ref="F14:F16"/>
    <mergeCell ref="G14:G16"/>
    <mergeCell ref="H14:H16"/>
    <mergeCell ref="I14:I16"/>
    <mergeCell ref="J14:J16"/>
    <mergeCell ref="K14:K16"/>
    <mergeCell ref="L14:L16"/>
    <mergeCell ref="M14:M16"/>
    <mergeCell ref="N14:N16"/>
    <mergeCell ref="C38:C51"/>
    <mergeCell ref="C17:C30"/>
    <mergeCell ref="D33:O33"/>
    <mergeCell ref="D34:M34"/>
    <mergeCell ref="D35:D37"/>
    <mergeCell ref="E35:E37"/>
    <mergeCell ref="F35:F37"/>
    <mergeCell ref="G35:G37"/>
    <mergeCell ref="H35:H37"/>
    <mergeCell ref="I35:I37"/>
    <mergeCell ref="J35:J37"/>
    <mergeCell ref="K35:K37"/>
    <mergeCell ref="L35:L37"/>
    <mergeCell ref="M35:M37"/>
    <mergeCell ref="N35:N37"/>
    <mergeCell ref="O35:O37"/>
  </mergeCells>
  <pageMargins left="0.25" right="0.25" top="0.5" bottom="0.5" header="0.3" footer="0.3"/>
  <pageSetup orientation="portrait" horizontalDpi="1200" verticalDpi="1200" r:id="rId1"/>
  <headerFooter>
    <oddFooter>&amp;L&amp;8Page 4&amp;C&amp;8Rev. Date: August 2018&amp;R&amp;8Version: S3.1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8"/>
  <sheetViews>
    <sheetView showGridLines="0" view="pageLayout" zoomScaleNormal="100" workbookViewId="0">
      <selection activeCell="A55" sqref="A55"/>
    </sheetView>
  </sheetViews>
  <sheetFormatPr defaultRowHeight="12.75" customHeight="1" x14ac:dyDescent="0.2"/>
  <cols>
    <col min="1" max="1" width="7.42578125" style="279" customWidth="1"/>
    <col min="2" max="2" width="2.7109375" style="278" customWidth="1"/>
    <col min="3" max="3" width="2.7109375" style="279" customWidth="1"/>
    <col min="4" max="13" width="5.28515625" style="279" customWidth="1"/>
    <col min="14" max="14" width="10.7109375" style="279" customWidth="1"/>
    <col min="15" max="15" width="13" style="279" customWidth="1"/>
    <col min="16" max="16" width="2.7109375" style="278" customWidth="1"/>
    <col min="17" max="17" width="2.7109375" style="279" customWidth="1"/>
    <col min="18" max="18" width="7.42578125" style="279" customWidth="1"/>
    <col min="19" max="16384" width="9.140625" style="279"/>
  </cols>
  <sheetData>
    <row r="1" spans="1:25" s="278" customFormat="1" ht="12.75" customHeight="1" thickTop="1" x14ac:dyDescent="0.2">
      <c r="A1" s="880"/>
      <c r="B1" s="881"/>
      <c r="C1" s="881"/>
      <c r="D1" s="882"/>
      <c r="E1" s="889" t="s">
        <v>129</v>
      </c>
      <c r="F1" s="889"/>
      <c r="G1" s="889"/>
      <c r="H1" s="889"/>
      <c r="I1" s="889"/>
      <c r="J1" s="889"/>
      <c r="K1" s="889"/>
      <c r="L1" s="889"/>
      <c r="M1" s="889"/>
      <c r="N1" s="889"/>
      <c r="O1" s="889"/>
      <c r="P1" s="889"/>
      <c r="Q1" s="889"/>
      <c r="R1" s="890"/>
    </row>
    <row r="2" spans="1:25" ht="12.75" customHeight="1" x14ac:dyDescent="0.2">
      <c r="A2" s="883"/>
      <c r="B2" s="884"/>
      <c r="C2" s="884"/>
      <c r="D2" s="885"/>
      <c r="E2" s="891"/>
      <c r="F2" s="891"/>
      <c r="G2" s="891"/>
      <c r="H2" s="891"/>
      <c r="I2" s="891"/>
      <c r="J2" s="891"/>
      <c r="K2" s="891"/>
      <c r="L2" s="891"/>
      <c r="M2" s="891"/>
      <c r="N2" s="891"/>
      <c r="O2" s="891"/>
      <c r="P2" s="891"/>
      <c r="Q2" s="891"/>
      <c r="R2" s="892"/>
    </row>
    <row r="3" spans="1:25" ht="12.75" customHeight="1" x14ac:dyDescent="0.2">
      <c r="A3" s="883"/>
      <c r="B3" s="884"/>
      <c r="C3" s="884"/>
      <c r="D3" s="885"/>
      <c r="E3" s="891"/>
      <c r="F3" s="891"/>
      <c r="G3" s="891"/>
      <c r="H3" s="891"/>
      <c r="I3" s="891"/>
      <c r="J3" s="891"/>
      <c r="K3" s="891"/>
      <c r="L3" s="891"/>
      <c r="M3" s="891"/>
      <c r="N3" s="891"/>
      <c r="O3" s="891"/>
      <c r="P3" s="891"/>
      <c r="Q3" s="891"/>
      <c r="R3" s="892"/>
    </row>
    <row r="4" spans="1:25" ht="12.75" customHeight="1" x14ac:dyDescent="0.2">
      <c r="A4" s="883"/>
      <c r="B4" s="884"/>
      <c r="C4" s="884"/>
      <c r="D4" s="885"/>
      <c r="E4" s="891"/>
      <c r="F4" s="891"/>
      <c r="G4" s="891"/>
      <c r="H4" s="891"/>
      <c r="I4" s="891"/>
      <c r="J4" s="891"/>
      <c r="K4" s="891"/>
      <c r="L4" s="891"/>
      <c r="M4" s="891"/>
      <c r="N4" s="891"/>
      <c r="O4" s="891"/>
      <c r="P4" s="891"/>
      <c r="Q4" s="891"/>
      <c r="R4" s="892"/>
      <c r="S4" s="280"/>
      <c r="T4" s="281"/>
      <c r="U4" s="281"/>
      <c r="V4" s="281"/>
      <c r="W4" s="281"/>
      <c r="X4" s="281"/>
      <c r="Y4" s="281"/>
    </row>
    <row r="5" spans="1:25" ht="12.75" customHeight="1" x14ac:dyDescent="0.2">
      <c r="A5" s="883"/>
      <c r="B5" s="884"/>
      <c r="C5" s="884"/>
      <c r="D5" s="885"/>
      <c r="E5" s="891"/>
      <c r="F5" s="891"/>
      <c r="G5" s="891"/>
      <c r="H5" s="891"/>
      <c r="I5" s="891"/>
      <c r="J5" s="891"/>
      <c r="K5" s="891"/>
      <c r="L5" s="891"/>
      <c r="M5" s="891"/>
      <c r="N5" s="891"/>
      <c r="O5" s="891"/>
      <c r="P5" s="891"/>
      <c r="Q5" s="891"/>
      <c r="R5" s="892"/>
      <c r="S5" s="281"/>
      <c r="T5" s="281"/>
      <c r="U5" s="281"/>
      <c r="V5" s="281"/>
      <c r="W5" s="281"/>
      <c r="X5" s="281"/>
      <c r="Y5" s="281"/>
    </row>
    <row r="6" spans="1:25" ht="12.75" customHeight="1" x14ac:dyDescent="0.2">
      <c r="A6" s="883"/>
      <c r="B6" s="884"/>
      <c r="C6" s="884"/>
      <c r="D6" s="885"/>
      <c r="E6" s="891"/>
      <c r="F6" s="891"/>
      <c r="G6" s="891"/>
      <c r="H6" s="891"/>
      <c r="I6" s="891"/>
      <c r="J6" s="891"/>
      <c r="K6" s="891"/>
      <c r="L6" s="891"/>
      <c r="M6" s="891"/>
      <c r="N6" s="891"/>
      <c r="O6" s="891"/>
      <c r="P6" s="891"/>
      <c r="Q6" s="891"/>
      <c r="R6" s="892"/>
      <c r="S6" s="281"/>
      <c r="T6" s="281"/>
      <c r="U6" s="281"/>
      <c r="V6" s="281"/>
      <c r="W6" s="281"/>
      <c r="X6" s="281"/>
      <c r="Y6" s="281"/>
    </row>
    <row r="7" spans="1:25" ht="12.75" customHeight="1" thickBot="1" x14ac:dyDescent="0.25">
      <c r="A7" s="886"/>
      <c r="B7" s="887"/>
      <c r="C7" s="887"/>
      <c r="D7" s="888"/>
      <c r="E7" s="893"/>
      <c r="F7" s="893"/>
      <c r="G7" s="893"/>
      <c r="H7" s="893"/>
      <c r="I7" s="893"/>
      <c r="J7" s="893"/>
      <c r="K7" s="893"/>
      <c r="L7" s="893"/>
      <c r="M7" s="893"/>
      <c r="N7" s="893"/>
      <c r="O7" s="893"/>
      <c r="P7" s="893"/>
      <c r="Q7" s="893"/>
      <c r="R7" s="894"/>
      <c r="S7" s="281"/>
      <c r="T7" s="281"/>
      <c r="U7" s="281"/>
      <c r="V7" s="281"/>
      <c r="W7" s="281"/>
      <c r="X7" s="281"/>
      <c r="Y7" s="281"/>
    </row>
    <row r="8" spans="1:25" ht="12.75" customHeight="1" thickTop="1" x14ac:dyDescent="0.2">
      <c r="A8" s="282"/>
      <c r="B8" s="283"/>
      <c r="C8" s="283"/>
      <c r="D8" s="283"/>
      <c r="E8" s="283"/>
      <c r="F8" s="283"/>
      <c r="G8" s="283"/>
      <c r="H8" s="283"/>
      <c r="I8" s="283"/>
      <c r="J8" s="283"/>
      <c r="K8" s="283"/>
      <c r="L8" s="283"/>
      <c r="M8" s="283"/>
      <c r="N8" s="283"/>
      <c r="O8" s="283"/>
      <c r="P8" s="283"/>
      <c r="Q8" s="283"/>
      <c r="R8" s="284"/>
      <c r="S8" s="281"/>
      <c r="T8" s="281"/>
      <c r="U8" s="281"/>
      <c r="V8" s="281"/>
      <c r="W8" s="281"/>
      <c r="X8" s="281"/>
      <c r="Y8" s="281"/>
    </row>
    <row r="9" spans="1:25" ht="12.75" customHeight="1" x14ac:dyDescent="0.2">
      <c r="A9" s="282"/>
      <c r="B9" s="283"/>
      <c r="C9" s="283"/>
      <c r="D9" s="283"/>
      <c r="E9" s="283"/>
      <c r="F9" s="283"/>
      <c r="G9" s="283"/>
      <c r="H9" s="283"/>
      <c r="I9" s="283"/>
      <c r="J9" s="283"/>
      <c r="K9" s="283"/>
      <c r="L9" s="283"/>
      <c r="M9" s="283"/>
      <c r="N9" s="283"/>
      <c r="O9" s="283"/>
      <c r="P9" s="283"/>
      <c r="Q9" s="283"/>
      <c r="R9" s="284"/>
      <c r="S9" s="281"/>
      <c r="T9" s="281"/>
      <c r="U9" s="281"/>
      <c r="V9" s="281"/>
      <c r="W9" s="281"/>
      <c r="X9" s="281"/>
      <c r="Y9" s="281"/>
    </row>
    <row r="10" spans="1:25" ht="12.75" customHeight="1" x14ac:dyDescent="0.2">
      <c r="A10" s="282"/>
      <c r="B10" s="283"/>
      <c r="C10" s="283"/>
      <c r="D10" s="283"/>
      <c r="E10" s="283"/>
      <c r="F10" s="283"/>
      <c r="G10" s="283"/>
      <c r="H10" s="283"/>
      <c r="I10" s="283"/>
      <c r="J10" s="283"/>
      <c r="K10" s="283"/>
      <c r="L10" s="283"/>
      <c r="M10" s="283"/>
      <c r="N10" s="283"/>
      <c r="O10" s="283"/>
      <c r="P10" s="283"/>
      <c r="Q10" s="283"/>
      <c r="R10" s="284"/>
      <c r="S10" s="281"/>
      <c r="T10" s="281"/>
      <c r="U10" s="281"/>
      <c r="V10" s="281"/>
      <c r="W10" s="281"/>
      <c r="X10" s="281"/>
      <c r="Y10" s="281"/>
    </row>
    <row r="11" spans="1:25" s="287" customFormat="1" ht="12.75" customHeight="1" x14ac:dyDescent="0.2">
      <c r="A11" s="285"/>
      <c r="B11" s="283"/>
      <c r="C11" s="283"/>
      <c r="D11" s="283"/>
      <c r="E11" s="283"/>
      <c r="F11" s="283"/>
      <c r="G11" s="283"/>
      <c r="H11" s="283"/>
      <c r="I11" s="283"/>
      <c r="J11" s="283"/>
      <c r="K11" s="283"/>
      <c r="L11" s="283"/>
      <c r="M11" s="283"/>
      <c r="N11" s="283"/>
      <c r="O11" s="283"/>
      <c r="P11" s="283"/>
      <c r="Q11" s="283"/>
      <c r="R11" s="286"/>
      <c r="S11" s="281"/>
      <c r="T11" s="281"/>
      <c r="U11" s="281"/>
      <c r="V11" s="281"/>
      <c r="W11" s="281"/>
      <c r="X11" s="281"/>
      <c r="Y11" s="281"/>
    </row>
    <row r="12" spans="1:25" s="287" customFormat="1" ht="12.75" customHeight="1" x14ac:dyDescent="0.2">
      <c r="A12" s="285"/>
      <c r="B12" s="288"/>
      <c r="C12" s="289"/>
      <c r="D12" s="874" t="s">
        <v>127</v>
      </c>
      <c r="E12" s="874"/>
      <c r="F12" s="874"/>
      <c r="G12" s="874"/>
      <c r="H12" s="874"/>
      <c r="I12" s="874"/>
      <c r="J12" s="874"/>
      <c r="K12" s="874"/>
      <c r="L12" s="874"/>
      <c r="M12" s="874"/>
      <c r="N12" s="874"/>
      <c r="O12" s="874"/>
      <c r="P12" s="288"/>
      <c r="Q12" s="288"/>
      <c r="R12" s="286"/>
    </row>
    <row r="13" spans="1:25" s="287" customFormat="1" ht="12.75" customHeight="1" x14ac:dyDescent="0.2">
      <c r="A13" s="285"/>
      <c r="B13" s="288"/>
      <c r="C13" s="289"/>
      <c r="D13" s="875" t="s">
        <v>102</v>
      </c>
      <c r="E13" s="875"/>
      <c r="F13" s="875"/>
      <c r="G13" s="875"/>
      <c r="H13" s="875"/>
      <c r="I13" s="875"/>
      <c r="J13" s="875"/>
      <c r="K13" s="875"/>
      <c r="L13" s="875"/>
      <c r="M13" s="875"/>
      <c r="N13" s="290"/>
      <c r="O13" s="290"/>
      <c r="P13" s="288"/>
      <c r="Q13" s="288"/>
      <c r="R13" s="286"/>
    </row>
    <row r="14" spans="1:25" s="287" customFormat="1" ht="12.75" customHeight="1" x14ac:dyDescent="0.2">
      <c r="A14" s="285"/>
      <c r="B14" s="288"/>
      <c r="C14" s="289"/>
      <c r="D14" s="876">
        <v>40</v>
      </c>
      <c r="E14" s="876">
        <v>60</v>
      </c>
      <c r="F14" s="876">
        <v>80</v>
      </c>
      <c r="G14" s="876">
        <v>100</v>
      </c>
      <c r="H14" s="876">
        <v>150</v>
      </c>
      <c r="I14" s="876">
        <v>200</v>
      </c>
      <c r="J14" s="876">
        <v>250</v>
      </c>
      <c r="K14" s="877">
        <v>300</v>
      </c>
      <c r="L14" s="876">
        <v>400</v>
      </c>
      <c r="M14" s="876">
        <v>500</v>
      </c>
      <c r="N14" s="878" t="s">
        <v>99</v>
      </c>
      <c r="O14" s="879" t="s">
        <v>100</v>
      </c>
      <c r="P14" s="288"/>
      <c r="Q14" s="288"/>
      <c r="R14" s="286"/>
    </row>
    <row r="15" spans="1:25" s="287" customFormat="1" ht="12.75" customHeight="1" x14ac:dyDescent="0.2">
      <c r="A15" s="285"/>
      <c r="B15" s="288"/>
      <c r="C15" s="289"/>
      <c r="D15" s="876"/>
      <c r="E15" s="876"/>
      <c r="F15" s="876"/>
      <c r="G15" s="876"/>
      <c r="H15" s="876"/>
      <c r="I15" s="876"/>
      <c r="J15" s="876"/>
      <c r="K15" s="877"/>
      <c r="L15" s="876"/>
      <c r="M15" s="876"/>
      <c r="N15" s="878"/>
      <c r="O15" s="879"/>
      <c r="P15" s="288"/>
      <c r="Q15" s="288"/>
      <c r="R15" s="286"/>
    </row>
    <row r="16" spans="1:25" s="287" customFormat="1" ht="12.75" customHeight="1" x14ac:dyDescent="0.2">
      <c r="A16" s="285"/>
      <c r="B16" s="288"/>
      <c r="C16" s="289"/>
      <c r="D16" s="876"/>
      <c r="E16" s="876"/>
      <c r="F16" s="876"/>
      <c r="G16" s="876"/>
      <c r="H16" s="876"/>
      <c r="I16" s="876"/>
      <c r="J16" s="876"/>
      <c r="K16" s="877"/>
      <c r="L16" s="876"/>
      <c r="M16" s="876"/>
      <c r="N16" s="878"/>
      <c r="O16" s="879"/>
      <c r="P16" s="288"/>
      <c r="Q16" s="288"/>
      <c r="R16" s="286"/>
    </row>
    <row r="17" spans="1:18" s="287" customFormat="1" ht="12.75" customHeight="1" x14ac:dyDescent="0.2">
      <c r="A17" s="285"/>
      <c r="B17" s="288"/>
      <c r="C17" s="873" t="s">
        <v>101</v>
      </c>
      <c r="D17" s="291">
        <v>3</v>
      </c>
      <c r="E17" s="291">
        <v>3</v>
      </c>
      <c r="F17" s="291">
        <v>2.5</v>
      </c>
      <c r="G17" s="291">
        <v>2</v>
      </c>
      <c r="H17" s="291">
        <v>1.5</v>
      </c>
      <c r="I17" s="291">
        <v>1</v>
      </c>
      <c r="J17" s="291">
        <v>1</v>
      </c>
      <c r="K17" s="291">
        <v>1</v>
      </c>
      <c r="L17" s="291">
        <v>0.5</v>
      </c>
      <c r="M17" s="291">
        <v>0.5</v>
      </c>
      <c r="N17" s="291">
        <v>0.75</v>
      </c>
      <c r="O17" s="291">
        <v>0.5</v>
      </c>
      <c r="P17" s="288"/>
      <c r="Q17" s="288"/>
      <c r="R17" s="286"/>
    </row>
    <row r="18" spans="1:18" s="287" customFormat="1" ht="12.75" customHeight="1" x14ac:dyDescent="0.2">
      <c r="A18" s="285"/>
      <c r="B18" s="288"/>
      <c r="C18" s="873"/>
      <c r="D18" s="291">
        <v>9.5</v>
      </c>
      <c r="E18" s="291">
        <v>9.5</v>
      </c>
      <c r="F18" s="291">
        <v>9.5</v>
      </c>
      <c r="G18" s="291">
        <v>8.5</v>
      </c>
      <c r="H18" s="291">
        <v>6.5</v>
      </c>
      <c r="I18" s="291">
        <v>5</v>
      </c>
      <c r="J18" s="291">
        <v>4.5</v>
      </c>
      <c r="K18" s="291">
        <v>4</v>
      </c>
      <c r="L18" s="291">
        <v>3</v>
      </c>
      <c r="M18" s="291">
        <v>2.5</v>
      </c>
      <c r="N18" s="291">
        <v>0.75</v>
      </c>
      <c r="O18" s="291">
        <v>0.75</v>
      </c>
      <c r="P18" s="288"/>
      <c r="Q18" s="288"/>
      <c r="R18" s="286"/>
    </row>
    <row r="19" spans="1:18" s="287" customFormat="1" ht="12.75" customHeight="1" x14ac:dyDescent="0.2">
      <c r="A19" s="285"/>
      <c r="B19" s="288"/>
      <c r="C19" s="873"/>
      <c r="D19" s="291">
        <v>32</v>
      </c>
      <c r="E19" s="291">
        <v>32</v>
      </c>
      <c r="F19" s="291">
        <v>32</v>
      </c>
      <c r="G19" s="291">
        <v>32</v>
      </c>
      <c r="H19" s="291">
        <v>25</v>
      </c>
      <c r="I19" s="291">
        <v>18.5</v>
      </c>
      <c r="J19" s="291">
        <v>14.5</v>
      </c>
      <c r="K19" s="291">
        <v>12</v>
      </c>
      <c r="L19" s="291">
        <v>9.5</v>
      </c>
      <c r="M19" s="291">
        <v>8</v>
      </c>
      <c r="N19" s="291">
        <v>0.75</v>
      </c>
      <c r="O19" s="291">
        <v>1</v>
      </c>
      <c r="P19" s="288"/>
      <c r="Q19" s="288"/>
      <c r="R19" s="286"/>
    </row>
    <row r="20" spans="1:18" s="287" customFormat="1" ht="12.75" customHeight="1" x14ac:dyDescent="0.2">
      <c r="A20" s="285"/>
      <c r="B20" s="288"/>
      <c r="C20" s="873"/>
      <c r="D20" s="291">
        <v>32</v>
      </c>
      <c r="E20" s="291">
        <v>32</v>
      </c>
      <c r="F20" s="291">
        <v>32</v>
      </c>
      <c r="G20" s="291">
        <v>32</v>
      </c>
      <c r="H20" s="291">
        <v>30</v>
      </c>
      <c r="I20" s="291">
        <v>22</v>
      </c>
      <c r="J20" s="291">
        <v>16.5</v>
      </c>
      <c r="K20" s="291">
        <v>13</v>
      </c>
      <c r="L20" s="291">
        <v>10</v>
      </c>
      <c r="M20" s="291">
        <v>8</v>
      </c>
      <c r="N20" s="291">
        <v>1</v>
      </c>
      <c r="O20" s="291">
        <v>1</v>
      </c>
      <c r="P20" s="288"/>
      <c r="Q20" s="288"/>
      <c r="R20" s="286"/>
    </row>
    <row r="21" spans="1:18" s="287" customFormat="1" ht="12.75" customHeight="1" x14ac:dyDescent="0.2">
      <c r="A21" s="285"/>
      <c r="B21" s="288"/>
      <c r="C21" s="873"/>
      <c r="D21" s="291">
        <v>32</v>
      </c>
      <c r="E21" s="291">
        <v>32</v>
      </c>
      <c r="F21" s="291">
        <v>32</v>
      </c>
      <c r="G21" s="291">
        <v>32</v>
      </c>
      <c r="H21" s="291">
        <v>32</v>
      </c>
      <c r="I21" s="291">
        <v>32</v>
      </c>
      <c r="J21" s="291">
        <v>32</v>
      </c>
      <c r="K21" s="291">
        <v>32</v>
      </c>
      <c r="L21" s="291">
        <v>29</v>
      </c>
      <c r="M21" s="291">
        <v>24</v>
      </c>
      <c r="N21" s="291">
        <v>0.75</v>
      </c>
      <c r="O21" s="291">
        <v>1.25</v>
      </c>
      <c r="P21" s="288"/>
      <c r="Q21" s="288"/>
      <c r="R21" s="286"/>
    </row>
    <row r="22" spans="1:18" s="287" customFormat="1" ht="12.75" customHeight="1" x14ac:dyDescent="0.2">
      <c r="A22" s="285"/>
      <c r="B22" s="288"/>
      <c r="C22" s="873"/>
      <c r="D22" s="291">
        <v>80</v>
      </c>
      <c r="E22" s="291">
        <v>80</v>
      </c>
      <c r="F22" s="291">
        <v>80</v>
      </c>
      <c r="G22" s="291">
        <v>80</v>
      </c>
      <c r="H22" s="291">
        <v>80</v>
      </c>
      <c r="I22" s="291">
        <v>68</v>
      </c>
      <c r="J22" s="291">
        <v>57</v>
      </c>
      <c r="K22" s="291">
        <v>48</v>
      </c>
      <c r="L22" s="291">
        <v>35</v>
      </c>
      <c r="M22" s="291">
        <v>28</v>
      </c>
      <c r="N22" s="291">
        <v>1</v>
      </c>
      <c r="O22" s="291">
        <v>1.25</v>
      </c>
      <c r="P22" s="288"/>
      <c r="Q22" s="288"/>
      <c r="R22" s="286"/>
    </row>
    <row r="23" spans="1:18" s="287" customFormat="1" ht="12.75" customHeight="1" x14ac:dyDescent="0.2">
      <c r="A23" s="285"/>
      <c r="B23" s="288"/>
      <c r="C23" s="873"/>
      <c r="D23" s="291">
        <v>80</v>
      </c>
      <c r="E23" s="291">
        <v>80</v>
      </c>
      <c r="F23" s="291">
        <v>80</v>
      </c>
      <c r="G23" s="291">
        <v>80</v>
      </c>
      <c r="H23" s="291">
        <v>80</v>
      </c>
      <c r="I23" s="291">
        <v>75</v>
      </c>
      <c r="J23" s="291">
        <v>63</v>
      </c>
      <c r="K23" s="291">
        <v>53</v>
      </c>
      <c r="L23" s="291">
        <v>39</v>
      </c>
      <c r="M23" s="291">
        <v>29</v>
      </c>
      <c r="N23" s="291">
        <v>1.5</v>
      </c>
      <c r="O23" s="291">
        <v>1.25</v>
      </c>
      <c r="P23" s="288"/>
      <c r="Q23" s="288"/>
      <c r="R23" s="286"/>
    </row>
    <row r="24" spans="1:18" s="287" customFormat="1" ht="12.75" customHeight="1" x14ac:dyDescent="0.2">
      <c r="A24" s="285"/>
      <c r="B24" s="288"/>
      <c r="C24" s="873"/>
      <c r="D24" s="291">
        <v>87</v>
      </c>
      <c r="E24" s="291">
        <v>87</v>
      </c>
      <c r="F24" s="291">
        <v>87</v>
      </c>
      <c r="G24" s="291">
        <v>87</v>
      </c>
      <c r="H24" s="291">
        <v>87</v>
      </c>
      <c r="I24" s="291">
        <v>87</v>
      </c>
      <c r="J24" s="291">
        <v>87</v>
      </c>
      <c r="K24" s="291">
        <v>87</v>
      </c>
      <c r="L24" s="291">
        <v>82</v>
      </c>
      <c r="M24" s="291">
        <v>70</v>
      </c>
      <c r="N24" s="291">
        <v>1</v>
      </c>
      <c r="O24" s="291">
        <v>1.5</v>
      </c>
      <c r="P24" s="288"/>
      <c r="Q24" s="288"/>
      <c r="R24" s="286"/>
    </row>
    <row r="25" spans="1:18" s="287" customFormat="1" ht="12.75" customHeight="1" x14ac:dyDescent="0.2">
      <c r="A25" s="285"/>
      <c r="B25" s="288"/>
      <c r="C25" s="873"/>
      <c r="D25" s="291">
        <v>151</v>
      </c>
      <c r="E25" s="291">
        <v>151</v>
      </c>
      <c r="F25" s="291">
        <v>151</v>
      </c>
      <c r="G25" s="291">
        <v>151</v>
      </c>
      <c r="H25" s="291">
        <v>151</v>
      </c>
      <c r="I25" s="291">
        <v>151</v>
      </c>
      <c r="J25" s="291">
        <v>139</v>
      </c>
      <c r="K25" s="291">
        <v>120</v>
      </c>
      <c r="L25" s="291">
        <v>94</v>
      </c>
      <c r="M25" s="291">
        <v>79</v>
      </c>
      <c r="N25" s="291">
        <v>1.5</v>
      </c>
      <c r="O25" s="291">
        <v>1.5</v>
      </c>
      <c r="P25" s="288"/>
      <c r="Q25" s="288"/>
      <c r="R25" s="286"/>
    </row>
    <row r="26" spans="1:18" s="287" customFormat="1" ht="12.75" customHeight="1" x14ac:dyDescent="0.2">
      <c r="A26" s="285"/>
      <c r="B26" s="288"/>
      <c r="C26" s="873"/>
      <c r="D26" s="291">
        <v>151</v>
      </c>
      <c r="E26" s="291">
        <v>151</v>
      </c>
      <c r="F26" s="291">
        <v>151</v>
      </c>
      <c r="G26" s="291">
        <v>151</v>
      </c>
      <c r="H26" s="291">
        <v>151</v>
      </c>
      <c r="I26" s="291">
        <v>151</v>
      </c>
      <c r="J26" s="291">
        <v>146</v>
      </c>
      <c r="K26" s="291">
        <v>126</v>
      </c>
      <c r="L26" s="291">
        <v>97</v>
      </c>
      <c r="M26" s="291">
        <v>81</v>
      </c>
      <c r="N26" s="291">
        <v>2</v>
      </c>
      <c r="O26" s="291">
        <v>1.5</v>
      </c>
      <c r="P26" s="288"/>
      <c r="Q26" s="288"/>
      <c r="R26" s="286"/>
    </row>
    <row r="27" spans="1:18" s="287" customFormat="1" ht="12.75" customHeight="1" x14ac:dyDescent="0.2">
      <c r="A27" s="285"/>
      <c r="B27" s="288"/>
      <c r="C27" s="873"/>
      <c r="D27" s="291">
        <v>87</v>
      </c>
      <c r="E27" s="291">
        <v>87</v>
      </c>
      <c r="F27" s="291">
        <v>87</v>
      </c>
      <c r="G27" s="291">
        <v>87</v>
      </c>
      <c r="H27" s="291">
        <v>87</v>
      </c>
      <c r="I27" s="291">
        <v>87</v>
      </c>
      <c r="J27" s="291">
        <v>87</v>
      </c>
      <c r="K27" s="291">
        <v>87</v>
      </c>
      <c r="L27" s="291">
        <v>87</v>
      </c>
      <c r="M27" s="291">
        <v>87</v>
      </c>
      <c r="N27" s="291">
        <v>1</v>
      </c>
      <c r="O27" s="291">
        <v>2</v>
      </c>
      <c r="P27" s="288"/>
      <c r="Q27" s="288"/>
      <c r="R27" s="286"/>
    </row>
    <row r="28" spans="1:18" s="287" customFormat="1" ht="12.75" customHeight="1" x14ac:dyDescent="0.2">
      <c r="A28" s="285"/>
      <c r="B28" s="288"/>
      <c r="C28" s="873"/>
      <c r="D28" s="291">
        <v>275</v>
      </c>
      <c r="E28" s="291">
        <v>275</v>
      </c>
      <c r="F28" s="291">
        <v>275</v>
      </c>
      <c r="G28" s="291">
        <v>275</v>
      </c>
      <c r="H28" s="291">
        <v>275</v>
      </c>
      <c r="I28" s="291">
        <v>275</v>
      </c>
      <c r="J28" s="291">
        <v>275</v>
      </c>
      <c r="K28" s="291">
        <v>275</v>
      </c>
      <c r="L28" s="291">
        <v>247</v>
      </c>
      <c r="M28" s="291">
        <v>213</v>
      </c>
      <c r="N28" s="291">
        <v>1.5</v>
      </c>
      <c r="O28" s="291">
        <v>2</v>
      </c>
      <c r="P28" s="288"/>
      <c r="Q28" s="288"/>
      <c r="R28" s="286"/>
    </row>
    <row r="29" spans="1:18" s="287" customFormat="1" ht="12.75" customHeight="1" x14ac:dyDescent="0.2">
      <c r="A29" s="285"/>
      <c r="B29" s="288"/>
      <c r="C29" s="873"/>
      <c r="D29" s="291">
        <v>365</v>
      </c>
      <c r="E29" s="291">
        <v>365</v>
      </c>
      <c r="F29" s="291">
        <v>365</v>
      </c>
      <c r="G29" s="291">
        <v>365</v>
      </c>
      <c r="H29" s="291">
        <v>365</v>
      </c>
      <c r="I29" s="291">
        <v>365</v>
      </c>
      <c r="J29" s="291">
        <v>365</v>
      </c>
      <c r="K29" s="291">
        <v>329</v>
      </c>
      <c r="L29" s="291">
        <v>272</v>
      </c>
      <c r="M29" s="291">
        <v>232</v>
      </c>
      <c r="N29" s="291">
        <v>2</v>
      </c>
      <c r="O29" s="291">
        <v>2</v>
      </c>
      <c r="P29" s="288"/>
      <c r="Q29" s="288"/>
      <c r="R29" s="286"/>
    </row>
    <row r="30" spans="1:18" s="287" customFormat="1" ht="12.75" customHeight="1" x14ac:dyDescent="0.2">
      <c r="A30" s="285"/>
      <c r="B30" s="288"/>
      <c r="C30" s="873"/>
      <c r="D30" s="291">
        <v>533</v>
      </c>
      <c r="E30" s="291">
        <v>533</v>
      </c>
      <c r="F30" s="291">
        <v>533</v>
      </c>
      <c r="G30" s="291">
        <v>533</v>
      </c>
      <c r="H30" s="291">
        <v>533</v>
      </c>
      <c r="I30" s="291">
        <v>533</v>
      </c>
      <c r="J30" s="291">
        <v>533</v>
      </c>
      <c r="K30" s="291">
        <v>533</v>
      </c>
      <c r="L30" s="291">
        <v>533</v>
      </c>
      <c r="M30" s="291">
        <v>486</v>
      </c>
      <c r="N30" s="291">
        <v>2</v>
      </c>
      <c r="O30" s="291">
        <v>2.5</v>
      </c>
      <c r="P30" s="288"/>
      <c r="Q30" s="288"/>
      <c r="R30" s="286"/>
    </row>
    <row r="31" spans="1:18" s="287" customFormat="1" ht="12.75" customHeight="1" x14ac:dyDescent="0.2">
      <c r="A31" s="285"/>
      <c r="B31" s="288"/>
      <c r="C31" s="289"/>
      <c r="D31" s="292"/>
      <c r="E31" s="292"/>
      <c r="F31" s="292"/>
      <c r="G31" s="292"/>
      <c r="H31" s="292"/>
      <c r="I31" s="292"/>
      <c r="J31" s="292"/>
      <c r="K31" s="292"/>
      <c r="L31" s="292"/>
      <c r="M31" s="292"/>
      <c r="N31" s="293"/>
      <c r="O31" s="292"/>
      <c r="P31" s="288"/>
      <c r="Q31" s="288"/>
      <c r="R31" s="286"/>
    </row>
    <row r="32" spans="1:18" s="287" customFormat="1" ht="12.75" customHeight="1" x14ac:dyDescent="0.2">
      <c r="A32" s="285"/>
      <c r="B32" s="288"/>
      <c r="C32" s="289"/>
      <c r="D32" s="292"/>
      <c r="E32" s="292"/>
      <c r="F32" s="292"/>
      <c r="G32" s="292"/>
      <c r="H32" s="292"/>
      <c r="I32" s="292"/>
      <c r="J32" s="292"/>
      <c r="K32" s="292"/>
      <c r="L32" s="292"/>
      <c r="M32" s="292"/>
      <c r="N32" s="292"/>
      <c r="O32" s="292"/>
      <c r="P32" s="288"/>
      <c r="Q32" s="288"/>
      <c r="R32" s="286"/>
    </row>
    <row r="33" spans="1:18" s="287" customFormat="1" ht="12.75" customHeight="1" x14ac:dyDescent="0.2">
      <c r="A33" s="285"/>
      <c r="B33" s="288"/>
      <c r="C33" s="289"/>
      <c r="D33" s="874" t="s">
        <v>128</v>
      </c>
      <c r="E33" s="874"/>
      <c r="F33" s="874"/>
      <c r="G33" s="874"/>
      <c r="H33" s="874"/>
      <c r="I33" s="874"/>
      <c r="J33" s="874"/>
      <c r="K33" s="874"/>
      <c r="L33" s="874"/>
      <c r="M33" s="874"/>
      <c r="N33" s="874"/>
      <c r="O33" s="874"/>
      <c r="P33" s="288"/>
      <c r="Q33" s="288"/>
      <c r="R33" s="286"/>
    </row>
    <row r="34" spans="1:18" s="287" customFormat="1" ht="12.75" customHeight="1" x14ac:dyDescent="0.2">
      <c r="A34" s="285"/>
      <c r="B34" s="288"/>
      <c r="C34" s="289"/>
      <c r="D34" s="875" t="s">
        <v>102</v>
      </c>
      <c r="E34" s="875"/>
      <c r="F34" s="875"/>
      <c r="G34" s="875"/>
      <c r="H34" s="875"/>
      <c r="I34" s="875"/>
      <c r="J34" s="875"/>
      <c r="K34" s="875"/>
      <c r="L34" s="875"/>
      <c r="M34" s="875"/>
      <c r="N34" s="290"/>
      <c r="O34" s="290"/>
      <c r="P34" s="288"/>
      <c r="Q34" s="288"/>
      <c r="R34" s="286"/>
    </row>
    <row r="35" spans="1:18" s="287" customFormat="1" ht="12.75" customHeight="1" x14ac:dyDescent="0.2">
      <c r="A35" s="285"/>
      <c r="B35" s="288"/>
      <c r="C35" s="289"/>
      <c r="D35" s="876">
        <v>40</v>
      </c>
      <c r="E35" s="876">
        <v>60</v>
      </c>
      <c r="F35" s="876">
        <v>80</v>
      </c>
      <c r="G35" s="876">
        <v>100</v>
      </c>
      <c r="H35" s="876">
        <v>150</v>
      </c>
      <c r="I35" s="876">
        <v>200</v>
      </c>
      <c r="J35" s="876">
        <v>250</v>
      </c>
      <c r="K35" s="877">
        <v>300</v>
      </c>
      <c r="L35" s="876">
        <v>400</v>
      </c>
      <c r="M35" s="876">
        <v>500</v>
      </c>
      <c r="N35" s="878" t="s">
        <v>99</v>
      </c>
      <c r="O35" s="879" t="s">
        <v>100</v>
      </c>
      <c r="P35" s="288"/>
      <c r="Q35" s="288"/>
      <c r="R35" s="286"/>
    </row>
    <row r="36" spans="1:18" s="287" customFormat="1" ht="12.75" customHeight="1" x14ac:dyDescent="0.2">
      <c r="A36" s="285"/>
      <c r="B36" s="288"/>
      <c r="C36" s="289"/>
      <c r="D36" s="876"/>
      <c r="E36" s="876"/>
      <c r="F36" s="876"/>
      <c r="G36" s="876"/>
      <c r="H36" s="876"/>
      <c r="I36" s="876"/>
      <c r="J36" s="876"/>
      <c r="K36" s="877"/>
      <c r="L36" s="876"/>
      <c r="M36" s="876"/>
      <c r="N36" s="878"/>
      <c r="O36" s="879"/>
      <c r="P36" s="288"/>
      <c r="Q36" s="288"/>
      <c r="R36" s="286"/>
    </row>
    <row r="37" spans="1:18" s="287" customFormat="1" ht="12.75" customHeight="1" x14ac:dyDescent="0.2">
      <c r="A37" s="285"/>
      <c r="B37" s="288"/>
      <c r="C37" s="289"/>
      <c r="D37" s="876"/>
      <c r="E37" s="876"/>
      <c r="F37" s="876"/>
      <c r="G37" s="876"/>
      <c r="H37" s="876"/>
      <c r="I37" s="876"/>
      <c r="J37" s="876"/>
      <c r="K37" s="877"/>
      <c r="L37" s="876"/>
      <c r="M37" s="876"/>
      <c r="N37" s="878"/>
      <c r="O37" s="879"/>
      <c r="P37" s="288"/>
      <c r="Q37" s="288"/>
      <c r="R37" s="286"/>
    </row>
    <row r="38" spans="1:18" s="287" customFormat="1" ht="12.75" customHeight="1" x14ac:dyDescent="0.2">
      <c r="A38" s="285"/>
      <c r="B38" s="288"/>
      <c r="C38" s="873" t="s">
        <v>101</v>
      </c>
      <c r="D38" s="291">
        <v>3</v>
      </c>
      <c r="E38" s="291">
        <v>3</v>
      </c>
      <c r="F38" s="291">
        <v>3</v>
      </c>
      <c r="G38" s="291">
        <v>2.5</v>
      </c>
      <c r="H38" s="291">
        <v>2</v>
      </c>
      <c r="I38" s="291">
        <v>1.5</v>
      </c>
      <c r="J38" s="291">
        <v>1.5</v>
      </c>
      <c r="K38" s="291">
        <v>1</v>
      </c>
      <c r="L38" s="291">
        <v>1</v>
      </c>
      <c r="M38" s="291">
        <v>0.5</v>
      </c>
      <c r="N38" s="291">
        <v>0.75</v>
      </c>
      <c r="O38" s="291">
        <v>0.5</v>
      </c>
      <c r="P38" s="288"/>
      <c r="Q38" s="288"/>
      <c r="R38" s="286"/>
    </row>
    <row r="39" spans="1:18" s="287" customFormat="1" ht="12.75" customHeight="1" x14ac:dyDescent="0.2">
      <c r="A39" s="285"/>
      <c r="B39" s="288"/>
      <c r="C39" s="873"/>
      <c r="D39" s="291">
        <v>9.5</v>
      </c>
      <c r="E39" s="291">
        <v>9.5</v>
      </c>
      <c r="F39" s="291">
        <v>9.5</v>
      </c>
      <c r="G39" s="291">
        <v>9.5</v>
      </c>
      <c r="H39" s="291">
        <v>7.5</v>
      </c>
      <c r="I39" s="291">
        <v>6</v>
      </c>
      <c r="J39" s="291">
        <v>5</v>
      </c>
      <c r="K39" s="291">
        <v>4.5</v>
      </c>
      <c r="L39" s="291">
        <v>3.5</v>
      </c>
      <c r="M39" s="291">
        <v>3</v>
      </c>
      <c r="N39" s="291">
        <v>0.75</v>
      </c>
      <c r="O39" s="291">
        <v>0.75</v>
      </c>
      <c r="P39" s="288"/>
      <c r="Q39" s="288"/>
      <c r="R39" s="286"/>
    </row>
    <row r="40" spans="1:18" s="287" customFormat="1" ht="12.75" customHeight="1" x14ac:dyDescent="0.2">
      <c r="A40" s="285"/>
      <c r="B40" s="288"/>
      <c r="C40" s="873"/>
      <c r="D40" s="291">
        <v>32</v>
      </c>
      <c r="E40" s="291">
        <v>32</v>
      </c>
      <c r="F40" s="291">
        <v>32</v>
      </c>
      <c r="G40" s="291">
        <v>32</v>
      </c>
      <c r="H40" s="291">
        <v>32</v>
      </c>
      <c r="I40" s="291">
        <v>24</v>
      </c>
      <c r="J40" s="291">
        <v>19.5</v>
      </c>
      <c r="K40" s="291">
        <v>15.5</v>
      </c>
      <c r="L40" s="291">
        <v>11.5</v>
      </c>
      <c r="M40" s="291">
        <v>9.5</v>
      </c>
      <c r="N40" s="291">
        <v>0.75</v>
      </c>
      <c r="O40" s="291">
        <v>1</v>
      </c>
      <c r="P40" s="288"/>
      <c r="Q40" s="288"/>
      <c r="R40" s="286"/>
    </row>
    <row r="41" spans="1:18" s="287" customFormat="1" ht="12.75" customHeight="1" x14ac:dyDescent="0.2">
      <c r="A41" s="285"/>
      <c r="B41" s="288"/>
      <c r="C41" s="873"/>
      <c r="D41" s="291">
        <v>32</v>
      </c>
      <c r="E41" s="291">
        <v>32</v>
      </c>
      <c r="F41" s="291">
        <v>32</v>
      </c>
      <c r="G41" s="291">
        <v>32</v>
      </c>
      <c r="H41" s="291">
        <v>32</v>
      </c>
      <c r="I41" s="291">
        <v>28</v>
      </c>
      <c r="J41" s="291">
        <v>28</v>
      </c>
      <c r="K41" s="291">
        <v>17</v>
      </c>
      <c r="L41" s="291">
        <v>12</v>
      </c>
      <c r="M41" s="291">
        <v>9.5</v>
      </c>
      <c r="N41" s="291">
        <v>1</v>
      </c>
      <c r="O41" s="291">
        <v>1</v>
      </c>
      <c r="P41" s="288"/>
      <c r="Q41" s="288"/>
      <c r="R41" s="286"/>
    </row>
    <row r="42" spans="1:18" s="287" customFormat="1" ht="12.75" customHeight="1" x14ac:dyDescent="0.2">
      <c r="A42" s="285"/>
      <c r="B42" s="288"/>
      <c r="C42" s="873"/>
      <c r="D42" s="291">
        <v>32</v>
      </c>
      <c r="E42" s="291">
        <v>32</v>
      </c>
      <c r="F42" s="291">
        <v>32</v>
      </c>
      <c r="G42" s="291">
        <v>32</v>
      </c>
      <c r="H42" s="291">
        <v>32</v>
      </c>
      <c r="I42" s="291">
        <v>32</v>
      </c>
      <c r="J42" s="291">
        <v>32</v>
      </c>
      <c r="K42" s="291">
        <v>32</v>
      </c>
      <c r="L42" s="291">
        <v>32</v>
      </c>
      <c r="M42" s="291">
        <v>30</v>
      </c>
      <c r="N42" s="291">
        <v>0.75</v>
      </c>
      <c r="O42" s="291">
        <v>1.25</v>
      </c>
      <c r="P42" s="288"/>
      <c r="Q42" s="288"/>
      <c r="R42" s="286"/>
    </row>
    <row r="43" spans="1:18" s="287" customFormat="1" ht="12.75" customHeight="1" x14ac:dyDescent="0.2">
      <c r="A43" s="285"/>
      <c r="B43" s="288"/>
      <c r="C43" s="873"/>
      <c r="D43" s="291">
        <v>80</v>
      </c>
      <c r="E43" s="291">
        <v>80</v>
      </c>
      <c r="F43" s="291">
        <v>80</v>
      </c>
      <c r="G43" s="291">
        <v>80</v>
      </c>
      <c r="H43" s="291">
        <v>80</v>
      </c>
      <c r="I43" s="291">
        <v>80</v>
      </c>
      <c r="J43" s="291">
        <v>69</v>
      </c>
      <c r="K43" s="291">
        <v>60</v>
      </c>
      <c r="L43" s="291">
        <v>46</v>
      </c>
      <c r="M43" s="291">
        <v>36</v>
      </c>
      <c r="N43" s="291">
        <v>1</v>
      </c>
      <c r="O43" s="291">
        <v>1.25</v>
      </c>
      <c r="P43" s="288"/>
      <c r="Q43" s="288"/>
      <c r="R43" s="286"/>
    </row>
    <row r="44" spans="1:18" s="287" customFormat="1" ht="12.75" customHeight="1" x14ac:dyDescent="0.2">
      <c r="A44" s="285"/>
      <c r="B44" s="288"/>
      <c r="C44" s="873"/>
      <c r="D44" s="291">
        <v>80</v>
      </c>
      <c r="E44" s="291">
        <v>80</v>
      </c>
      <c r="F44" s="291">
        <v>80</v>
      </c>
      <c r="G44" s="291">
        <v>80</v>
      </c>
      <c r="H44" s="291">
        <v>80</v>
      </c>
      <c r="I44" s="291">
        <v>80</v>
      </c>
      <c r="J44" s="291">
        <v>76</v>
      </c>
      <c r="K44" s="291">
        <v>65</v>
      </c>
      <c r="L44" s="291">
        <v>50</v>
      </c>
      <c r="M44" s="291">
        <v>38</v>
      </c>
      <c r="N44" s="291">
        <v>1.5</v>
      </c>
      <c r="O44" s="291">
        <v>1.25</v>
      </c>
      <c r="P44" s="288"/>
      <c r="Q44" s="289"/>
      <c r="R44" s="286"/>
    </row>
    <row r="45" spans="1:18" s="287" customFormat="1" ht="12.75" customHeight="1" x14ac:dyDescent="0.2">
      <c r="A45" s="285"/>
      <c r="B45" s="288"/>
      <c r="C45" s="873"/>
      <c r="D45" s="291">
        <v>87</v>
      </c>
      <c r="E45" s="291">
        <v>87</v>
      </c>
      <c r="F45" s="291">
        <v>87</v>
      </c>
      <c r="G45" s="291">
        <v>87</v>
      </c>
      <c r="H45" s="291">
        <v>87</v>
      </c>
      <c r="I45" s="291">
        <v>87</v>
      </c>
      <c r="J45" s="291">
        <v>87</v>
      </c>
      <c r="K45" s="291">
        <v>87</v>
      </c>
      <c r="L45" s="291">
        <v>87</v>
      </c>
      <c r="M45" s="291">
        <v>84</v>
      </c>
      <c r="N45" s="291">
        <v>1</v>
      </c>
      <c r="O45" s="291">
        <v>1.5</v>
      </c>
      <c r="P45" s="288"/>
      <c r="Q45" s="289"/>
      <c r="R45" s="286"/>
    </row>
    <row r="46" spans="1:18" s="287" customFormat="1" ht="12.75" customHeight="1" x14ac:dyDescent="0.2">
      <c r="A46" s="285"/>
      <c r="B46" s="288"/>
      <c r="C46" s="873"/>
      <c r="D46" s="291">
        <v>151</v>
      </c>
      <c r="E46" s="291">
        <v>151</v>
      </c>
      <c r="F46" s="291">
        <v>151</v>
      </c>
      <c r="G46" s="291">
        <v>151</v>
      </c>
      <c r="H46" s="291">
        <v>151</v>
      </c>
      <c r="I46" s="291">
        <v>151</v>
      </c>
      <c r="J46" s="291">
        <v>151</v>
      </c>
      <c r="K46" s="291">
        <v>144</v>
      </c>
      <c r="L46" s="291">
        <v>114</v>
      </c>
      <c r="M46" s="291">
        <v>94</v>
      </c>
      <c r="N46" s="291">
        <v>1.5</v>
      </c>
      <c r="O46" s="291">
        <v>1.5</v>
      </c>
      <c r="P46" s="288"/>
      <c r="Q46" s="289"/>
      <c r="R46" s="286"/>
    </row>
    <row r="47" spans="1:18" s="287" customFormat="1" ht="12.75" customHeight="1" x14ac:dyDescent="0.2">
      <c r="A47" s="285"/>
      <c r="B47" s="288"/>
      <c r="C47" s="873"/>
      <c r="D47" s="291">
        <v>151</v>
      </c>
      <c r="E47" s="291">
        <v>151</v>
      </c>
      <c r="F47" s="291">
        <v>151</v>
      </c>
      <c r="G47" s="291">
        <v>151</v>
      </c>
      <c r="H47" s="291">
        <v>151</v>
      </c>
      <c r="I47" s="291">
        <v>151</v>
      </c>
      <c r="J47" s="291">
        <v>151</v>
      </c>
      <c r="K47" s="291">
        <v>151</v>
      </c>
      <c r="L47" s="291">
        <v>118</v>
      </c>
      <c r="M47" s="291">
        <v>97</v>
      </c>
      <c r="N47" s="291">
        <v>2</v>
      </c>
      <c r="O47" s="291">
        <v>1.5</v>
      </c>
      <c r="P47" s="288"/>
      <c r="Q47" s="289"/>
      <c r="R47" s="286"/>
    </row>
    <row r="48" spans="1:18" ht="12.75" customHeight="1" x14ac:dyDescent="0.2">
      <c r="A48" s="282"/>
      <c r="B48" s="294"/>
      <c r="C48" s="873"/>
      <c r="D48" s="291">
        <v>87</v>
      </c>
      <c r="E48" s="291">
        <v>87</v>
      </c>
      <c r="F48" s="291">
        <v>87</v>
      </c>
      <c r="G48" s="291">
        <v>87</v>
      </c>
      <c r="H48" s="291">
        <v>87</v>
      </c>
      <c r="I48" s="291">
        <v>87</v>
      </c>
      <c r="J48" s="291">
        <v>87</v>
      </c>
      <c r="K48" s="291">
        <v>87</v>
      </c>
      <c r="L48" s="291">
        <v>87</v>
      </c>
      <c r="M48" s="291">
        <v>87</v>
      </c>
      <c r="N48" s="291">
        <v>1</v>
      </c>
      <c r="O48" s="291">
        <v>2</v>
      </c>
      <c r="P48" s="294"/>
      <c r="Q48" s="280"/>
      <c r="R48" s="284"/>
    </row>
    <row r="49" spans="1:18" ht="12.75" customHeight="1" x14ac:dyDescent="0.2">
      <c r="A49" s="282"/>
      <c r="B49" s="294"/>
      <c r="C49" s="873"/>
      <c r="D49" s="291">
        <v>275</v>
      </c>
      <c r="E49" s="291">
        <v>275</v>
      </c>
      <c r="F49" s="291">
        <v>275</v>
      </c>
      <c r="G49" s="291">
        <v>275</v>
      </c>
      <c r="H49" s="291">
        <v>275</v>
      </c>
      <c r="I49" s="291">
        <v>275</v>
      </c>
      <c r="J49" s="291">
        <v>275</v>
      </c>
      <c r="K49" s="291">
        <v>275</v>
      </c>
      <c r="L49" s="291">
        <v>275</v>
      </c>
      <c r="M49" s="291">
        <v>252</v>
      </c>
      <c r="N49" s="291">
        <v>1.5</v>
      </c>
      <c r="O49" s="291">
        <v>2</v>
      </c>
      <c r="P49" s="294"/>
      <c r="Q49" s="280"/>
      <c r="R49" s="284"/>
    </row>
    <row r="50" spans="1:18" ht="12.75" customHeight="1" x14ac:dyDescent="0.2">
      <c r="A50" s="282"/>
      <c r="B50" s="294"/>
      <c r="C50" s="873"/>
      <c r="D50" s="291">
        <v>365</v>
      </c>
      <c r="E50" s="291">
        <v>368</v>
      </c>
      <c r="F50" s="291">
        <v>368</v>
      </c>
      <c r="G50" s="291">
        <v>368</v>
      </c>
      <c r="H50" s="291">
        <v>368</v>
      </c>
      <c r="I50" s="291">
        <v>368</v>
      </c>
      <c r="J50" s="291">
        <v>368</v>
      </c>
      <c r="K50" s="291">
        <v>368</v>
      </c>
      <c r="L50" s="291">
        <v>318</v>
      </c>
      <c r="M50" s="291">
        <v>273</v>
      </c>
      <c r="N50" s="291">
        <v>2</v>
      </c>
      <c r="O50" s="291">
        <v>2</v>
      </c>
      <c r="P50" s="294"/>
      <c r="Q50" s="280"/>
      <c r="R50" s="284"/>
    </row>
    <row r="51" spans="1:18" ht="12.75" customHeight="1" x14ac:dyDescent="0.2">
      <c r="A51" s="282"/>
      <c r="B51" s="294"/>
      <c r="C51" s="873"/>
      <c r="D51" s="291">
        <v>533</v>
      </c>
      <c r="E51" s="291">
        <v>533</v>
      </c>
      <c r="F51" s="291">
        <v>533</v>
      </c>
      <c r="G51" s="291">
        <v>533</v>
      </c>
      <c r="H51" s="291">
        <v>533</v>
      </c>
      <c r="I51" s="291">
        <v>533</v>
      </c>
      <c r="J51" s="291">
        <v>533</v>
      </c>
      <c r="K51" s="291">
        <v>533</v>
      </c>
      <c r="L51" s="291">
        <v>533</v>
      </c>
      <c r="M51" s="291">
        <v>533</v>
      </c>
      <c r="N51" s="291">
        <v>2</v>
      </c>
      <c r="O51" s="291">
        <v>2.5</v>
      </c>
      <c r="P51" s="294"/>
      <c r="Q51" s="280"/>
      <c r="R51" s="284"/>
    </row>
    <row r="52" spans="1:18" ht="12.75" customHeight="1" x14ac:dyDescent="0.2">
      <c r="A52" s="282"/>
      <c r="B52" s="294"/>
      <c r="C52" s="280"/>
      <c r="D52" s="293"/>
      <c r="E52" s="293"/>
      <c r="F52" s="293"/>
      <c r="G52" s="293"/>
      <c r="H52" s="293"/>
      <c r="I52" s="293"/>
      <c r="J52" s="293"/>
      <c r="K52" s="293"/>
      <c r="L52" s="293"/>
      <c r="M52" s="293"/>
      <c r="N52" s="293"/>
      <c r="O52" s="293"/>
      <c r="P52" s="294"/>
      <c r="Q52" s="280"/>
      <c r="R52" s="284"/>
    </row>
    <row r="53" spans="1:18" ht="12.75" customHeight="1" x14ac:dyDescent="0.2">
      <c r="A53" s="282"/>
      <c r="B53" s="294"/>
      <c r="C53" s="280" t="s">
        <v>169</v>
      </c>
      <c r="D53" s="280"/>
      <c r="E53" s="280"/>
      <c r="F53" s="280"/>
      <c r="G53" s="280"/>
      <c r="H53" s="280"/>
      <c r="I53" s="280"/>
      <c r="J53" s="280"/>
      <c r="K53" s="280"/>
      <c r="L53" s="280"/>
      <c r="M53" s="280"/>
      <c r="N53" s="280"/>
      <c r="O53" s="280"/>
      <c r="P53" s="294"/>
      <c r="Q53" s="280"/>
      <c r="R53" s="284"/>
    </row>
    <row r="54" spans="1:18" s="278" customFormat="1" ht="12.75" customHeight="1" x14ac:dyDescent="0.2">
      <c r="A54" s="295"/>
      <c r="B54" s="294"/>
      <c r="C54" s="294"/>
      <c r="D54" s="294"/>
      <c r="E54" s="294"/>
      <c r="F54" s="294"/>
      <c r="G54" s="294"/>
      <c r="H54" s="294"/>
      <c r="I54" s="294"/>
      <c r="J54" s="294"/>
      <c r="K54" s="294"/>
      <c r="L54" s="294"/>
      <c r="M54" s="294"/>
      <c r="N54" s="294"/>
      <c r="O54" s="294"/>
      <c r="P54" s="294"/>
      <c r="Q54" s="294"/>
      <c r="R54" s="296"/>
    </row>
    <row r="55" spans="1:18" ht="12.75" customHeight="1" x14ac:dyDescent="0.2">
      <c r="A55" s="282"/>
      <c r="B55" s="294"/>
      <c r="C55" s="280"/>
      <c r="D55" s="280"/>
      <c r="E55" s="280"/>
      <c r="F55" s="280"/>
      <c r="G55" s="280"/>
      <c r="H55" s="280"/>
      <c r="I55" s="280"/>
      <c r="J55" s="280"/>
      <c r="K55" s="280"/>
      <c r="L55" s="280"/>
      <c r="M55" s="280"/>
      <c r="N55" s="280"/>
      <c r="O55" s="280"/>
      <c r="P55" s="294"/>
      <c r="Q55" s="280"/>
      <c r="R55" s="284"/>
    </row>
    <row r="56" spans="1:18" ht="12.75" customHeight="1" x14ac:dyDescent="0.2">
      <c r="A56" s="282"/>
      <c r="B56" s="294"/>
      <c r="C56" s="280"/>
      <c r="D56" s="280"/>
      <c r="E56" s="280"/>
      <c r="F56" s="280"/>
      <c r="G56" s="280"/>
      <c r="H56" s="280"/>
      <c r="I56" s="280"/>
      <c r="J56" s="280"/>
      <c r="K56" s="280"/>
      <c r="L56" s="280"/>
      <c r="M56" s="280"/>
      <c r="N56" s="280"/>
      <c r="O56" s="280"/>
      <c r="P56" s="294"/>
      <c r="Q56" s="280"/>
      <c r="R56" s="284"/>
    </row>
    <row r="57" spans="1:18" ht="12.75" customHeight="1" thickBot="1" x14ac:dyDescent="0.25">
      <c r="A57" s="297"/>
      <c r="B57" s="298"/>
      <c r="C57" s="299"/>
      <c r="D57" s="299"/>
      <c r="E57" s="299"/>
      <c r="F57" s="299"/>
      <c r="G57" s="299"/>
      <c r="H57" s="299"/>
      <c r="I57" s="299"/>
      <c r="J57" s="299"/>
      <c r="K57" s="299"/>
      <c r="L57" s="299"/>
      <c r="M57" s="299"/>
      <c r="N57" s="299"/>
      <c r="O57" s="299"/>
      <c r="P57" s="298"/>
      <c r="Q57" s="299"/>
      <c r="R57" s="300"/>
    </row>
    <row r="58" spans="1:18" ht="12.75" customHeight="1" thickTop="1" x14ac:dyDescent="0.2"/>
  </sheetData>
  <sheetProtection algorithmName="SHA-512" hashValue="2iPTG9qJlKBK4HxUdpoNIknugkWt76G27zYuTy1gvHFX5G2NJguxrIsr48zWkU9XzmhttiCeCEXpL48S6K/BPw==" saltValue="DOK0DQ+PnWrVRMaGrQmknA==" spinCount="100000" sheet="1" selectLockedCells="1"/>
  <mergeCells count="32">
    <mergeCell ref="O14:O16"/>
    <mergeCell ref="A1:D7"/>
    <mergeCell ref="E1:R7"/>
    <mergeCell ref="D12:O12"/>
    <mergeCell ref="D13:M13"/>
    <mergeCell ref="D14:D16"/>
    <mergeCell ref="E14:E16"/>
    <mergeCell ref="F14:F16"/>
    <mergeCell ref="G14:G16"/>
    <mergeCell ref="H14:H16"/>
    <mergeCell ref="I14:I16"/>
    <mergeCell ref="J14:J16"/>
    <mergeCell ref="K14:K16"/>
    <mergeCell ref="L14:L16"/>
    <mergeCell ref="M14:M16"/>
    <mergeCell ref="N14:N16"/>
    <mergeCell ref="C38:C51"/>
    <mergeCell ref="C17:C30"/>
    <mergeCell ref="D33:O33"/>
    <mergeCell ref="D34:M34"/>
    <mergeCell ref="D35:D37"/>
    <mergeCell ref="E35:E37"/>
    <mergeCell ref="F35:F37"/>
    <mergeCell ref="G35:G37"/>
    <mergeCell ref="H35:H37"/>
    <mergeCell ref="I35:I37"/>
    <mergeCell ref="J35:J37"/>
    <mergeCell ref="K35:K37"/>
    <mergeCell ref="L35:L37"/>
    <mergeCell ref="M35:M37"/>
    <mergeCell ref="N35:N37"/>
    <mergeCell ref="O35:O37"/>
  </mergeCells>
  <pageMargins left="0.25" right="0.25" top="0.5" bottom="0.5" header="0.3" footer="0.3"/>
  <pageSetup orientation="portrait" horizontalDpi="1200" verticalDpi="1200" r:id="rId1"/>
  <headerFooter>
    <oddFooter>&amp;L&amp;8Page 5&amp;C&amp;8Rev. Date: August 2018&amp;R&amp;8Version: S3.1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B050"/>
  </sheetPr>
  <dimension ref="A1:K21"/>
  <sheetViews>
    <sheetView showGridLines="0" view="pageLayout" zoomScaleNormal="100" zoomScaleSheetLayoutView="50" workbookViewId="0">
      <selection activeCell="K6" sqref="K6"/>
    </sheetView>
  </sheetViews>
  <sheetFormatPr defaultRowHeight="15.95" customHeight="1" x14ac:dyDescent="0.2"/>
  <cols>
    <col min="1" max="8" width="9.140625" style="246"/>
    <col min="9" max="9" width="9.42578125" style="246" bestFit="1" customWidth="1"/>
    <col min="10" max="10" width="9.140625" style="246"/>
    <col min="11" max="11" width="10.140625" style="246" bestFit="1" customWidth="1"/>
    <col min="12" max="16384" width="9.140625" style="246"/>
  </cols>
  <sheetData>
    <row r="1" spans="1:11" ht="15.95" customHeight="1" thickTop="1" x14ac:dyDescent="0.2">
      <c r="A1" s="895" t="s">
        <v>152</v>
      </c>
      <c r="B1" s="896"/>
      <c r="C1" s="896"/>
      <c r="D1" s="896"/>
      <c r="E1" s="896"/>
      <c r="F1" s="896"/>
      <c r="G1" s="896"/>
      <c r="H1" s="896"/>
      <c r="I1" s="897"/>
      <c r="J1" s="323"/>
      <c r="K1" s="316"/>
    </row>
    <row r="2" spans="1:11" ht="15.95" customHeight="1" x14ac:dyDescent="0.2">
      <c r="A2" s="898"/>
      <c r="B2" s="899"/>
      <c r="C2" s="899"/>
      <c r="D2" s="899"/>
      <c r="E2" s="899"/>
      <c r="F2" s="899"/>
      <c r="G2" s="899"/>
      <c r="H2" s="899"/>
      <c r="I2" s="900"/>
      <c r="J2" s="324"/>
      <c r="K2" s="318"/>
    </row>
    <row r="3" spans="1:11" ht="15.95" customHeight="1" x14ac:dyDescent="0.2">
      <c r="A3" s="898"/>
      <c r="B3" s="899"/>
      <c r="C3" s="899"/>
      <c r="D3" s="899"/>
      <c r="E3" s="899"/>
      <c r="F3" s="899"/>
      <c r="G3" s="899"/>
      <c r="H3" s="899"/>
      <c r="I3" s="900"/>
      <c r="J3" s="324"/>
      <c r="K3" s="318"/>
    </row>
    <row r="4" spans="1:11" ht="15.95" customHeight="1" x14ac:dyDescent="0.2">
      <c r="A4" s="898"/>
      <c r="B4" s="899"/>
      <c r="C4" s="899"/>
      <c r="D4" s="899"/>
      <c r="E4" s="899"/>
      <c r="F4" s="899"/>
      <c r="G4" s="899"/>
      <c r="H4" s="899"/>
      <c r="I4" s="900"/>
      <c r="J4" s="324"/>
      <c r="K4" s="318"/>
    </row>
    <row r="5" spans="1:11" ht="15.95" customHeight="1" thickBot="1" x14ac:dyDescent="0.25">
      <c r="A5" s="901"/>
      <c r="B5" s="902"/>
      <c r="C5" s="902"/>
      <c r="D5" s="902"/>
      <c r="E5" s="902"/>
      <c r="F5" s="902"/>
      <c r="G5" s="902"/>
      <c r="H5" s="902"/>
      <c r="I5" s="903"/>
      <c r="J5" s="325"/>
      <c r="K5" s="326"/>
    </row>
    <row r="6" spans="1:11" ht="15.95" customHeight="1" x14ac:dyDescent="0.2">
      <c r="A6" s="905"/>
      <c r="B6" s="906"/>
      <c r="C6" s="906"/>
      <c r="D6" s="906"/>
      <c r="E6" s="906"/>
      <c r="F6" s="906"/>
      <c r="G6" s="906"/>
      <c r="H6" s="906"/>
      <c r="I6" s="906"/>
      <c r="J6" s="330"/>
      <c r="K6" s="331"/>
    </row>
    <row r="7" spans="1:11" ht="60" customHeight="1" x14ac:dyDescent="0.2">
      <c r="A7" s="327"/>
      <c r="B7" s="328"/>
      <c r="C7" s="328"/>
      <c r="D7" s="328"/>
      <c r="E7" s="328"/>
      <c r="F7" s="328"/>
      <c r="G7" s="328"/>
      <c r="H7" s="328"/>
      <c r="I7" s="328"/>
      <c r="J7" s="328"/>
      <c r="K7" s="329"/>
    </row>
    <row r="8" spans="1:11" ht="60" customHeight="1" x14ac:dyDescent="0.2">
      <c r="A8" s="327"/>
      <c r="B8" s="328"/>
      <c r="C8" s="328"/>
      <c r="D8" s="328"/>
      <c r="E8" s="328"/>
      <c r="F8" s="328"/>
      <c r="G8" s="328"/>
      <c r="H8" s="328"/>
      <c r="I8" s="328"/>
      <c r="J8" s="328"/>
      <c r="K8" s="329"/>
    </row>
    <row r="9" spans="1:11" ht="45" customHeight="1" x14ac:dyDescent="0.2">
      <c r="A9" s="327"/>
      <c r="B9" s="328"/>
      <c r="C9" s="328"/>
      <c r="D9" s="328"/>
      <c r="E9" s="328"/>
      <c r="F9" s="328"/>
      <c r="G9" s="328"/>
      <c r="H9" s="328"/>
      <c r="I9" s="328"/>
      <c r="J9" s="328"/>
      <c r="K9" s="329"/>
    </row>
    <row r="10" spans="1:11" s="247" customFormat="1" ht="60" customHeight="1" x14ac:dyDescent="0.2">
      <c r="A10" s="327"/>
      <c r="B10" s="328"/>
      <c r="C10" s="328"/>
      <c r="D10" s="328"/>
      <c r="E10" s="328"/>
      <c r="F10" s="328"/>
      <c r="G10" s="328"/>
      <c r="H10" s="328"/>
      <c r="I10" s="328"/>
      <c r="J10" s="319"/>
      <c r="K10" s="320"/>
    </row>
    <row r="11" spans="1:11" ht="60" customHeight="1" x14ac:dyDescent="0.2">
      <c r="A11" s="327"/>
      <c r="B11" s="328"/>
      <c r="C11" s="328"/>
      <c r="D11" s="328"/>
      <c r="E11" s="328"/>
      <c r="F11" s="328"/>
      <c r="G11" s="328"/>
      <c r="H11" s="328"/>
      <c r="I11" s="328"/>
      <c r="J11" s="317"/>
      <c r="K11" s="318"/>
    </row>
    <row r="12" spans="1:11" ht="60" customHeight="1" x14ac:dyDescent="0.2">
      <c r="A12" s="327"/>
      <c r="B12" s="328"/>
      <c r="C12" s="328"/>
      <c r="D12" s="328"/>
      <c r="E12" s="328"/>
      <c r="F12" s="328"/>
      <c r="G12" s="328"/>
      <c r="H12" s="328"/>
      <c r="I12" s="328"/>
      <c r="J12" s="317"/>
      <c r="K12" s="318"/>
    </row>
    <row r="13" spans="1:11" ht="45" customHeight="1" x14ac:dyDescent="0.2">
      <c r="A13" s="327"/>
      <c r="B13" s="328"/>
      <c r="C13" s="328"/>
      <c r="D13" s="328"/>
      <c r="E13" s="328"/>
      <c r="F13" s="328"/>
      <c r="G13" s="328"/>
      <c r="H13" s="328"/>
      <c r="I13" s="328"/>
      <c r="J13" s="317"/>
      <c r="K13" s="318"/>
    </row>
    <row r="14" spans="1:11" ht="60" customHeight="1" x14ac:dyDescent="0.2">
      <c r="A14" s="327"/>
      <c r="B14" s="328"/>
      <c r="C14" s="328"/>
      <c r="D14" s="328"/>
      <c r="E14" s="328"/>
      <c r="F14" s="328"/>
      <c r="G14" s="328"/>
      <c r="H14" s="328"/>
      <c r="I14" s="328"/>
      <c r="J14" s="317"/>
      <c r="K14" s="318"/>
    </row>
    <row r="15" spans="1:11" ht="45" customHeight="1" x14ac:dyDescent="0.2">
      <c r="A15" s="327"/>
      <c r="B15" s="328"/>
      <c r="C15" s="328"/>
      <c r="D15" s="328"/>
      <c r="E15" s="328"/>
      <c r="F15" s="328"/>
      <c r="G15" s="328"/>
      <c r="H15" s="328"/>
      <c r="I15" s="328"/>
      <c r="J15" s="317"/>
      <c r="K15" s="318"/>
    </row>
    <row r="16" spans="1:11" ht="45" customHeight="1" x14ac:dyDescent="0.2">
      <c r="A16" s="327"/>
      <c r="B16" s="328"/>
      <c r="C16" s="328"/>
      <c r="D16" s="328"/>
      <c r="E16" s="328"/>
      <c r="F16" s="328"/>
      <c r="G16" s="328"/>
      <c r="H16" s="328"/>
      <c r="I16" s="328"/>
      <c r="J16" s="317"/>
      <c r="K16" s="318"/>
    </row>
    <row r="17" spans="1:11" ht="30" customHeight="1" x14ac:dyDescent="0.2">
      <c r="A17" s="327"/>
      <c r="B17" s="328"/>
      <c r="C17" s="328"/>
      <c r="D17" s="328"/>
      <c r="E17" s="328"/>
      <c r="F17" s="328"/>
      <c r="G17" s="328"/>
      <c r="H17" s="328"/>
      <c r="I17" s="328"/>
      <c r="J17" s="317"/>
      <c r="K17" s="318"/>
    </row>
    <row r="18" spans="1:11" ht="45" customHeight="1" thickBot="1" x14ac:dyDescent="0.25">
      <c r="A18" s="332"/>
      <c r="B18" s="333"/>
      <c r="C18" s="333"/>
      <c r="D18" s="333"/>
      <c r="E18" s="333"/>
      <c r="F18" s="333"/>
      <c r="G18" s="333"/>
      <c r="H18" s="333"/>
      <c r="I18" s="333"/>
      <c r="J18" s="321"/>
      <c r="K18" s="322"/>
    </row>
    <row r="19" spans="1:11" ht="45" customHeight="1" thickTop="1" x14ac:dyDescent="0.2">
      <c r="A19" s="904"/>
      <c r="B19" s="904"/>
      <c r="C19" s="904"/>
      <c r="D19" s="904"/>
      <c r="E19" s="904"/>
      <c r="F19" s="904"/>
      <c r="G19" s="904"/>
      <c r="H19" s="904"/>
      <c r="I19" s="904"/>
    </row>
    <row r="20" spans="1:11" ht="15.95" customHeight="1" x14ac:dyDescent="0.2">
      <c r="A20" s="317"/>
      <c r="B20" s="317"/>
      <c r="C20" s="317"/>
      <c r="D20" s="317"/>
      <c r="E20" s="317"/>
      <c r="F20" s="317"/>
      <c r="G20" s="317"/>
      <c r="H20" s="317"/>
      <c r="I20" s="317"/>
    </row>
    <row r="21" spans="1:11" ht="15.95" customHeight="1" x14ac:dyDescent="0.2">
      <c r="A21" s="317"/>
      <c r="B21" s="317"/>
      <c r="C21" s="317"/>
      <c r="D21" s="317"/>
      <c r="E21" s="317"/>
      <c r="F21" s="317"/>
      <c r="G21" s="317"/>
      <c r="H21" s="317"/>
      <c r="I21" s="317"/>
    </row>
  </sheetData>
  <sheetProtection algorithmName="SHA-512" hashValue="R0mAHerw9tZtSKC/+mtTkeBl8Yv1SsNCFmThD7nCE0AqOWexBtsH6O6V3NWQOw7mg0lo0e6d+tIRyFo/6wsJ3Q==" saltValue="+pUwW1SGcDoNxNHeUmKJvA==" spinCount="100000" sheet="1" selectLockedCells="1"/>
  <mergeCells count="3">
    <mergeCell ref="A1:I5"/>
    <mergeCell ref="A19:I19"/>
    <mergeCell ref="A6:I6"/>
  </mergeCells>
  <pageMargins left="0.25" right="0.25" top="0.5" bottom="0.5" header="0.3" footer="0.3"/>
  <pageSetup orientation="portrait" horizontalDpi="1200" verticalDpi="1200" r:id="rId1"/>
  <headerFooter>
    <oddFooter>&amp;L&amp;8Page 6&amp;C&amp;8Rev. Date: August 2018&amp;R&amp;8Version: S3.1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5"/>
  <sheetViews>
    <sheetView showGridLines="0" view="pageLayout" zoomScaleNormal="100" zoomScaleSheetLayoutView="50" workbookViewId="0">
      <selection activeCell="I4" sqref="I4"/>
    </sheetView>
  </sheetViews>
  <sheetFormatPr defaultRowHeight="15.95" customHeight="1" x14ac:dyDescent="0.2"/>
  <cols>
    <col min="1" max="1" width="9.140625" style="246"/>
    <col min="2" max="2" width="9.28515625" style="246" bestFit="1" customWidth="1"/>
    <col min="3" max="6" width="10" style="246" bestFit="1" customWidth="1"/>
    <col min="7" max="7" width="9.28515625" style="246" bestFit="1" customWidth="1"/>
    <col min="8" max="8" width="9.42578125" style="246" bestFit="1" customWidth="1"/>
    <col min="9" max="9" width="9.140625" style="246"/>
    <col min="10" max="10" width="10.140625" style="246" bestFit="1" customWidth="1"/>
    <col min="11" max="16384" width="9.140625" style="246"/>
  </cols>
  <sheetData>
    <row r="1" spans="1:10" ht="15.95" customHeight="1" thickTop="1" x14ac:dyDescent="0.2">
      <c r="A1" s="912" t="s">
        <v>157</v>
      </c>
      <c r="B1" s="896"/>
      <c r="C1" s="896"/>
      <c r="D1" s="896"/>
      <c r="E1" s="896"/>
      <c r="F1" s="896"/>
      <c r="G1" s="896"/>
      <c r="H1" s="897"/>
      <c r="I1" s="323"/>
      <c r="J1" s="316"/>
    </row>
    <row r="2" spans="1:10" ht="15.95" customHeight="1" x14ac:dyDescent="0.2">
      <c r="A2" s="898"/>
      <c r="B2" s="899"/>
      <c r="C2" s="899"/>
      <c r="D2" s="899"/>
      <c r="E2" s="899"/>
      <c r="F2" s="899"/>
      <c r="G2" s="899"/>
      <c r="H2" s="900"/>
      <c r="I2" s="324"/>
      <c r="J2" s="318"/>
    </row>
    <row r="3" spans="1:10" ht="15.95" customHeight="1" x14ac:dyDescent="0.2">
      <c r="A3" s="898"/>
      <c r="B3" s="899"/>
      <c r="C3" s="899"/>
      <c r="D3" s="899"/>
      <c r="E3" s="899"/>
      <c r="F3" s="899"/>
      <c r="G3" s="899"/>
      <c r="H3" s="900"/>
      <c r="I3" s="324"/>
      <c r="J3" s="318"/>
    </row>
    <row r="4" spans="1:10" ht="15.95" customHeight="1" x14ac:dyDescent="0.2">
      <c r="A4" s="898"/>
      <c r="B4" s="899"/>
      <c r="C4" s="899"/>
      <c r="D4" s="899"/>
      <c r="E4" s="899"/>
      <c r="F4" s="899"/>
      <c r="G4" s="899"/>
      <c r="H4" s="900"/>
      <c r="I4" s="324"/>
      <c r="J4" s="318"/>
    </row>
    <row r="5" spans="1:10" ht="15.95" customHeight="1" thickBot="1" x14ac:dyDescent="0.25">
      <c r="A5" s="901"/>
      <c r="B5" s="902"/>
      <c r="C5" s="902"/>
      <c r="D5" s="902"/>
      <c r="E5" s="902"/>
      <c r="F5" s="902"/>
      <c r="G5" s="902"/>
      <c r="H5" s="903"/>
      <c r="I5" s="325"/>
      <c r="J5" s="326"/>
    </row>
    <row r="6" spans="1:10" ht="10.7" customHeight="1" x14ac:dyDescent="0.2">
      <c r="A6" s="339"/>
      <c r="H6" s="338"/>
      <c r="I6" s="334"/>
      <c r="J6" s="335"/>
    </row>
    <row r="7" spans="1:10" ht="10.7" customHeight="1" x14ac:dyDescent="0.2">
      <c r="A7" s="339"/>
      <c r="C7" s="910" t="s">
        <v>154</v>
      </c>
      <c r="D7" s="907" t="s">
        <v>153</v>
      </c>
      <c r="E7" s="908"/>
      <c r="F7" s="908"/>
      <c r="G7" s="908"/>
      <c r="H7" s="909"/>
      <c r="I7" s="334"/>
      <c r="J7" s="335"/>
    </row>
    <row r="8" spans="1:10" s="247" customFormat="1" ht="10.7" customHeight="1" x14ac:dyDescent="0.2">
      <c r="A8" s="340"/>
      <c r="C8" s="911"/>
      <c r="D8" s="353">
        <v>0.625</v>
      </c>
      <c r="E8" s="353">
        <v>0.75</v>
      </c>
      <c r="F8" s="353">
        <v>1</v>
      </c>
      <c r="G8" s="353">
        <v>1.5</v>
      </c>
      <c r="H8" s="353">
        <v>2</v>
      </c>
      <c r="I8" s="336"/>
      <c r="J8" s="337"/>
    </row>
    <row r="9" spans="1:10" ht="10.7" customHeight="1" x14ac:dyDescent="0.2">
      <c r="A9" s="339"/>
      <c r="C9" s="350">
        <v>1</v>
      </c>
      <c r="D9" s="413">
        <v>0.04</v>
      </c>
      <c r="E9" s="413">
        <v>1.6789665759784703E-2</v>
      </c>
      <c r="F9" s="413">
        <v>6.013133950470765E-3</v>
      </c>
      <c r="G9" s="351"/>
      <c r="H9" s="352"/>
      <c r="I9" s="336"/>
      <c r="J9" s="337"/>
    </row>
    <row r="10" spans="1:10" ht="10.7" customHeight="1" x14ac:dyDescent="0.2">
      <c r="A10" s="339"/>
      <c r="C10" s="342">
        <v>2</v>
      </c>
      <c r="D10" s="343">
        <v>0.15111213590586958</v>
      </c>
      <c r="E10" s="343">
        <v>6.7158663039138811E-2</v>
      </c>
      <c r="F10" s="414">
        <v>2.405253580188306E-2</v>
      </c>
      <c r="G10" s="343"/>
      <c r="H10" s="344"/>
      <c r="I10" s="336"/>
      <c r="J10" s="337"/>
    </row>
    <row r="11" spans="1:10" ht="10.7" customHeight="1" x14ac:dyDescent="0.2">
      <c r="A11" s="339"/>
      <c r="C11" s="342">
        <v>3</v>
      </c>
      <c r="D11" s="343">
        <v>0.3400023057882065</v>
      </c>
      <c r="E11" s="343">
        <v>0.15110699183806234</v>
      </c>
      <c r="F11" s="343">
        <v>5.4118205554236888E-2</v>
      </c>
      <c r="G11" s="343"/>
      <c r="H11" s="344"/>
      <c r="I11" s="336"/>
      <c r="J11" s="337"/>
    </row>
    <row r="12" spans="1:10" ht="10.7" customHeight="1" x14ac:dyDescent="0.2">
      <c r="A12" s="339"/>
      <c r="C12" s="342">
        <v>4</v>
      </c>
      <c r="D12" s="343">
        <v>0.60444854362347833</v>
      </c>
      <c r="E12" s="343">
        <v>0.26863465215655524</v>
      </c>
      <c r="F12" s="343">
        <v>9.6210143207532239E-2</v>
      </c>
      <c r="G12" s="343"/>
      <c r="H12" s="344"/>
      <c r="I12" s="336"/>
      <c r="J12" s="337"/>
    </row>
    <row r="13" spans="1:10" ht="10.7" customHeight="1" x14ac:dyDescent="0.2">
      <c r="A13" s="339"/>
      <c r="C13" s="342">
        <v>5</v>
      </c>
      <c r="D13" s="343">
        <v>0.94445084941168478</v>
      </c>
      <c r="E13" s="343">
        <v>0.41974164399461761</v>
      </c>
      <c r="F13" s="343">
        <v>0.15032834876176912</v>
      </c>
      <c r="G13" s="343"/>
      <c r="H13" s="344"/>
      <c r="I13" s="336"/>
      <c r="J13" s="337"/>
    </row>
    <row r="14" spans="1:10" ht="10.7" customHeight="1" x14ac:dyDescent="0.2">
      <c r="A14" s="339"/>
      <c r="C14" s="342">
        <v>6</v>
      </c>
      <c r="D14" s="343">
        <v>1.360009223152826</v>
      </c>
      <c r="E14" s="343">
        <v>0.60442796735224935</v>
      </c>
      <c r="F14" s="343">
        <v>0.21647282221694755</v>
      </c>
      <c r="G14" s="343"/>
      <c r="H14" s="344"/>
      <c r="I14" s="336"/>
      <c r="J14" s="337"/>
    </row>
    <row r="15" spans="1:10" ht="10.7" customHeight="1" x14ac:dyDescent="0.2">
      <c r="A15" s="339"/>
      <c r="C15" s="342">
        <v>7</v>
      </c>
      <c r="D15" s="343">
        <v>1.8511236648469021</v>
      </c>
      <c r="E15" s="343">
        <v>0.82269362222945042</v>
      </c>
      <c r="F15" s="343">
        <v>0.29464356357306748</v>
      </c>
      <c r="G15" s="343"/>
      <c r="H15" s="344"/>
      <c r="I15" s="336"/>
      <c r="J15" s="337"/>
    </row>
    <row r="16" spans="1:10" ht="10.7" customHeight="1" x14ac:dyDescent="0.2">
      <c r="A16" s="339"/>
      <c r="C16" s="342">
        <v>8</v>
      </c>
      <c r="D16" s="343">
        <v>2.4177941744939133</v>
      </c>
      <c r="E16" s="343">
        <v>1.074538608626221</v>
      </c>
      <c r="F16" s="343">
        <v>0.38484057283012896</v>
      </c>
      <c r="G16" s="343">
        <v>9.5736817523878734E-2</v>
      </c>
      <c r="H16" s="344"/>
      <c r="I16" s="336"/>
      <c r="J16" s="337"/>
    </row>
    <row r="17" spans="1:10" ht="10.7" customHeight="1" x14ac:dyDescent="0.2">
      <c r="A17" s="339"/>
      <c r="C17" s="342">
        <v>9</v>
      </c>
      <c r="D17" s="343">
        <v>3.0600207520938589</v>
      </c>
      <c r="E17" s="343">
        <v>1.359962926542561</v>
      </c>
      <c r="F17" s="343">
        <v>0.48706384998813201</v>
      </c>
      <c r="G17" s="343">
        <v>0.12116690967865903</v>
      </c>
      <c r="H17" s="344"/>
      <c r="I17" s="317"/>
      <c r="J17" s="318"/>
    </row>
    <row r="18" spans="1:10" ht="10.7" customHeight="1" x14ac:dyDescent="0.2">
      <c r="A18" s="339"/>
      <c r="C18" s="342">
        <v>10</v>
      </c>
      <c r="D18" s="345">
        <v>3.7778033976467391</v>
      </c>
      <c r="E18" s="345">
        <v>1.6789665759784704</v>
      </c>
      <c r="F18" s="345">
        <v>0.60131339504707648</v>
      </c>
      <c r="G18" s="345">
        <v>0.14958877738106052</v>
      </c>
      <c r="H18" s="346"/>
      <c r="I18" s="317"/>
      <c r="J18" s="318"/>
    </row>
    <row r="19" spans="1:10" ht="10.7" customHeight="1" x14ac:dyDescent="0.2">
      <c r="A19" s="339"/>
      <c r="C19" s="342">
        <v>11</v>
      </c>
      <c r="D19" s="343">
        <v>4.5711421111525539</v>
      </c>
      <c r="E19" s="343">
        <v>2.0315495569339492</v>
      </c>
      <c r="F19" s="343">
        <v>0.72758920800696258</v>
      </c>
      <c r="G19" s="343">
        <v>0.18100242063108324</v>
      </c>
      <c r="H19" s="344"/>
      <c r="I19" s="317"/>
      <c r="J19" s="318"/>
    </row>
    <row r="20" spans="1:10" ht="10.7" customHeight="1" x14ac:dyDescent="0.2">
      <c r="A20" s="339"/>
      <c r="C20" s="342">
        <v>12</v>
      </c>
      <c r="D20" s="343">
        <v>5.4400368926113041</v>
      </c>
      <c r="E20" s="343">
        <v>2.4177118694089974</v>
      </c>
      <c r="F20" s="343">
        <v>0.86589128886779021</v>
      </c>
      <c r="G20" s="343">
        <v>0.21540783942872718</v>
      </c>
      <c r="H20" s="344"/>
      <c r="I20" s="317"/>
      <c r="J20" s="318"/>
    </row>
    <row r="21" spans="1:10" ht="10.7" customHeight="1" x14ac:dyDescent="0.2">
      <c r="A21" s="339"/>
      <c r="C21" s="342">
        <v>13</v>
      </c>
      <c r="D21" s="343">
        <v>6.3844877420229897</v>
      </c>
      <c r="E21" s="343">
        <v>2.8374535134036152</v>
      </c>
      <c r="F21" s="343">
        <v>1.0162196376295594</v>
      </c>
      <c r="G21" s="343">
        <v>0.25280503377399227</v>
      </c>
      <c r="H21" s="344">
        <v>9.9090965605325917E-2</v>
      </c>
      <c r="I21" s="317"/>
      <c r="J21" s="318"/>
    </row>
    <row r="22" spans="1:10" ht="10.7" customHeight="1" x14ac:dyDescent="0.2">
      <c r="A22" s="339"/>
      <c r="C22" s="342">
        <v>14</v>
      </c>
      <c r="D22" s="343">
        <v>7.4044946593876082</v>
      </c>
      <c r="E22" s="343">
        <v>3.2907744889178017</v>
      </c>
      <c r="F22" s="343">
        <v>1.1785742542922699</v>
      </c>
      <c r="G22" s="343">
        <v>0.29319400366687859</v>
      </c>
      <c r="H22" s="344">
        <v>0.11492206661919456</v>
      </c>
      <c r="I22" s="317"/>
      <c r="J22" s="318"/>
    </row>
    <row r="23" spans="1:10" ht="10.7" customHeight="1" x14ac:dyDescent="0.2">
      <c r="A23" s="339"/>
      <c r="C23" s="342">
        <v>15</v>
      </c>
      <c r="D23" s="343">
        <v>8.5000576447051639</v>
      </c>
      <c r="E23" s="343">
        <v>3.7776747959515582</v>
      </c>
      <c r="F23" s="343">
        <v>1.3529551388559222</v>
      </c>
      <c r="G23" s="343">
        <v>0.33657474910738616</v>
      </c>
      <c r="H23" s="344">
        <v>0.13192584178223868</v>
      </c>
      <c r="I23" s="317"/>
      <c r="J23" s="318"/>
    </row>
    <row r="24" spans="1:10" ht="10.7" customHeight="1" x14ac:dyDescent="0.2">
      <c r="A24" s="339"/>
      <c r="C24" s="342">
        <v>16</v>
      </c>
      <c r="D24" s="343">
        <v>9.6711766979756533</v>
      </c>
      <c r="E24" s="343">
        <v>4.2981544345048839</v>
      </c>
      <c r="F24" s="343">
        <v>1.5393622913205158</v>
      </c>
      <c r="G24" s="343">
        <v>0.38294727009551494</v>
      </c>
      <c r="H24" s="344">
        <v>0.15010229109445822</v>
      </c>
      <c r="I24" s="317"/>
      <c r="J24" s="318"/>
    </row>
    <row r="25" spans="1:10" ht="10.7" customHeight="1" x14ac:dyDescent="0.2">
      <c r="A25" s="339"/>
      <c r="C25" s="342">
        <v>17</v>
      </c>
      <c r="D25" s="343">
        <v>10.917851819199075</v>
      </c>
      <c r="E25" s="343">
        <v>4.8522134045777792</v>
      </c>
      <c r="F25" s="343">
        <v>1.737795711686051</v>
      </c>
      <c r="G25" s="343">
        <v>0.43231156663126485</v>
      </c>
      <c r="H25" s="344">
        <v>0.16945141455585319</v>
      </c>
      <c r="I25" s="317"/>
      <c r="J25" s="318"/>
    </row>
    <row r="26" spans="1:10" ht="10.7" customHeight="1" x14ac:dyDescent="0.2">
      <c r="A26" s="339"/>
      <c r="C26" s="342">
        <v>18</v>
      </c>
      <c r="D26" s="343">
        <v>12.240083008375436</v>
      </c>
      <c r="E26" s="343">
        <v>5.4398517061702441</v>
      </c>
      <c r="F26" s="343">
        <v>1.9482553999525281</v>
      </c>
      <c r="G26" s="343">
        <v>0.48466763871463614</v>
      </c>
      <c r="H26" s="344">
        <v>0.18997321216642366</v>
      </c>
      <c r="I26" s="317"/>
      <c r="J26" s="318"/>
    </row>
    <row r="27" spans="1:10" ht="10.5" customHeight="1" x14ac:dyDescent="0.2">
      <c r="A27" s="339"/>
      <c r="C27" s="342">
        <v>19</v>
      </c>
      <c r="D27" s="343">
        <v>13.637870265504729</v>
      </c>
      <c r="E27" s="343">
        <v>6.0610693392822785</v>
      </c>
      <c r="F27" s="343">
        <v>2.170741356119946</v>
      </c>
      <c r="G27" s="343">
        <v>0.54001548634562857</v>
      </c>
      <c r="H27" s="344">
        <v>0.21166768392616958</v>
      </c>
      <c r="I27" s="317"/>
      <c r="J27" s="318"/>
    </row>
    <row r="28" spans="1:10" ht="10.7" customHeight="1" x14ac:dyDescent="0.2">
      <c r="A28" s="339"/>
      <c r="C28" s="342">
        <v>20</v>
      </c>
      <c r="D28" s="343">
        <v>15.111213590586956</v>
      </c>
      <c r="E28" s="343">
        <v>6.7158663039138817</v>
      </c>
      <c r="F28" s="343">
        <v>2.4052535801883059</v>
      </c>
      <c r="G28" s="343">
        <v>0.59835510952424209</v>
      </c>
      <c r="H28" s="344">
        <v>0.23453482983509097</v>
      </c>
      <c r="I28" s="317"/>
      <c r="J28" s="318"/>
    </row>
    <row r="29" spans="1:10" ht="10.7" customHeight="1" x14ac:dyDescent="0.2">
      <c r="A29" s="339"/>
      <c r="C29" s="342">
        <v>22</v>
      </c>
      <c r="D29" s="343"/>
      <c r="E29" s="343">
        <v>8.1261982277357969</v>
      </c>
      <c r="F29" s="343">
        <v>2.9103568320278503</v>
      </c>
      <c r="G29" s="343">
        <v>0.72400968252433295</v>
      </c>
      <c r="H29" s="344">
        <v>0.28378714410046002</v>
      </c>
      <c r="I29" s="317"/>
      <c r="J29" s="318"/>
    </row>
    <row r="30" spans="1:10" ht="10.7" customHeight="1" x14ac:dyDescent="0.2">
      <c r="A30" s="339"/>
      <c r="C30" s="342">
        <v>24</v>
      </c>
      <c r="D30" s="343"/>
      <c r="E30" s="343">
        <v>9.6708474776359896</v>
      </c>
      <c r="F30" s="343">
        <v>3.4635651554711608</v>
      </c>
      <c r="G30" s="343">
        <v>0.86163135771490873</v>
      </c>
      <c r="H30" s="344">
        <v>0.33773015496253095</v>
      </c>
      <c r="I30" s="317"/>
      <c r="J30" s="318"/>
    </row>
    <row r="31" spans="1:10" ht="10.7" customHeight="1" x14ac:dyDescent="0.2">
      <c r="A31" s="339"/>
      <c r="C31" s="342">
        <v>26</v>
      </c>
      <c r="D31" s="343"/>
      <c r="E31" s="343">
        <v>11.349814053614461</v>
      </c>
      <c r="F31" s="343">
        <v>4.0648785505182374</v>
      </c>
      <c r="G31" s="343">
        <v>1.0112201350959691</v>
      </c>
      <c r="H31" s="344">
        <v>0.39636386242130367</v>
      </c>
      <c r="I31" s="317"/>
      <c r="J31" s="318"/>
    </row>
    <row r="32" spans="1:10" ht="10.7" customHeight="1" x14ac:dyDescent="0.2">
      <c r="A32" s="339"/>
      <c r="C32" s="342">
        <v>28</v>
      </c>
      <c r="D32" s="343"/>
      <c r="E32" s="343">
        <v>13.163097955671207</v>
      </c>
      <c r="F32" s="343">
        <v>4.7142970171690797</v>
      </c>
      <c r="G32" s="343">
        <v>1.1727760146675144</v>
      </c>
      <c r="H32" s="344">
        <v>0.45968826647677824</v>
      </c>
      <c r="I32" s="317"/>
      <c r="J32" s="318"/>
    </row>
    <row r="33" spans="1:10" ht="10.7" customHeight="1" x14ac:dyDescent="0.2">
      <c r="A33" s="339"/>
      <c r="C33" s="342">
        <v>30</v>
      </c>
      <c r="D33" s="343"/>
      <c r="E33" s="343">
        <v>15.110699183806233</v>
      </c>
      <c r="F33" s="343">
        <v>5.4118205554236889</v>
      </c>
      <c r="G33" s="343">
        <v>1.3462989964295446</v>
      </c>
      <c r="H33" s="344">
        <v>0.52770336712895471</v>
      </c>
      <c r="I33" s="317"/>
      <c r="J33" s="318"/>
    </row>
    <row r="34" spans="1:10" ht="10.7" customHeight="1" x14ac:dyDescent="0.2">
      <c r="A34" s="339"/>
      <c r="C34" s="342">
        <v>32</v>
      </c>
      <c r="D34" s="343"/>
      <c r="E34" s="343"/>
      <c r="F34" s="343">
        <v>6.1574491652820633</v>
      </c>
      <c r="G34" s="343">
        <v>1.5317890803820597</v>
      </c>
      <c r="H34" s="344">
        <v>0.60040916437783287</v>
      </c>
      <c r="I34" s="317"/>
      <c r="J34" s="318"/>
    </row>
    <row r="35" spans="1:10" ht="10.7" customHeight="1" x14ac:dyDescent="0.2">
      <c r="A35" s="339"/>
      <c r="C35" s="342">
        <v>34</v>
      </c>
      <c r="D35" s="343"/>
      <c r="E35" s="343"/>
      <c r="F35" s="343">
        <v>6.9511828467442038</v>
      </c>
      <c r="G35" s="343">
        <v>1.7292462665250594</v>
      </c>
      <c r="H35" s="344">
        <v>0.67780565822341277</v>
      </c>
      <c r="I35" s="317"/>
      <c r="J35" s="318"/>
    </row>
    <row r="36" spans="1:10" ht="10.7" customHeight="1" x14ac:dyDescent="0.2">
      <c r="A36" s="339"/>
      <c r="C36" s="342">
        <v>36</v>
      </c>
      <c r="D36" s="343"/>
      <c r="E36" s="343"/>
      <c r="F36" s="343">
        <v>7.7930215998101122</v>
      </c>
      <c r="G36" s="343">
        <v>1.9386705548585446</v>
      </c>
      <c r="H36" s="344">
        <v>0.75989284866569462</v>
      </c>
      <c r="I36" s="317"/>
      <c r="J36" s="318"/>
    </row>
    <row r="37" spans="1:10" ht="10.7" customHeight="1" x14ac:dyDescent="0.2">
      <c r="A37" s="339"/>
      <c r="C37" s="342">
        <v>38</v>
      </c>
      <c r="D37" s="343"/>
      <c r="E37" s="343"/>
      <c r="F37" s="343">
        <v>8.682965424479784</v>
      </c>
      <c r="G37" s="343">
        <v>2.1600619453825143</v>
      </c>
      <c r="H37" s="344">
        <v>0.84667073570467832</v>
      </c>
      <c r="I37" s="317"/>
      <c r="J37" s="318"/>
    </row>
    <row r="38" spans="1:10" ht="10.7" customHeight="1" x14ac:dyDescent="0.2">
      <c r="A38" s="339"/>
      <c r="C38" s="342">
        <v>40</v>
      </c>
      <c r="D38" s="343"/>
      <c r="E38" s="343"/>
      <c r="F38" s="343">
        <v>9.6210143207532237</v>
      </c>
      <c r="G38" s="343">
        <v>2.3934204380969684</v>
      </c>
      <c r="H38" s="344">
        <v>0.93813931934036388</v>
      </c>
      <c r="I38" s="317"/>
      <c r="J38" s="318"/>
    </row>
    <row r="39" spans="1:10" ht="10.7" customHeight="1" x14ac:dyDescent="0.2">
      <c r="A39" s="339"/>
      <c r="C39" s="342">
        <v>42</v>
      </c>
      <c r="D39" s="343"/>
      <c r="E39" s="343"/>
      <c r="F39" s="343">
        <v>10.607168288630429</v>
      </c>
      <c r="G39" s="343">
        <v>2.6387460330019077</v>
      </c>
      <c r="H39" s="344">
        <v>1.0342985995727509</v>
      </c>
      <c r="I39" s="317"/>
      <c r="J39" s="318"/>
    </row>
    <row r="40" spans="1:10" ht="10.7" customHeight="1" x14ac:dyDescent="0.2">
      <c r="A40" s="339"/>
      <c r="C40" s="342">
        <v>44</v>
      </c>
      <c r="D40" s="343"/>
      <c r="E40" s="343"/>
      <c r="F40" s="343">
        <v>11.641427328111401</v>
      </c>
      <c r="G40" s="343">
        <v>2.8960387300973318</v>
      </c>
      <c r="H40" s="344">
        <v>1.1351485764018401</v>
      </c>
      <c r="I40" s="317"/>
      <c r="J40" s="318"/>
    </row>
    <row r="41" spans="1:10" ht="10.7" customHeight="1" x14ac:dyDescent="0.2">
      <c r="A41" s="339"/>
      <c r="C41" s="342">
        <v>46</v>
      </c>
      <c r="D41" s="343"/>
      <c r="E41" s="343"/>
      <c r="F41" s="343">
        <v>12.723791439196139</v>
      </c>
      <c r="G41" s="343">
        <v>3.1652985293832407</v>
      </c>
      <c r="H41" s="344">
        <v>1.2406892498276312</v>
      </c>
      <c r="I41" s="317"/>
      <c r="J41" s="318"/>
    </row>
    <row r="42" spans="1:10" ht="10.7" customHeight="1" x14ac:dyDescent="0.2">
      <c r="A42" s="339"/>
      <c r="C42" s="342">
        <v>48</v>
      </c>
      <c r="D42" s="343"/>
      <c r="E42" s="343"/>
      <c r="F42" s="343">
        <v>13.854260621884643</v>
      </c>
      <c r="G42" s="343">
        <v>3.4465254308596349</v>
      </c>
      <c r="H42" s="344">
        <v>1.3509206198501238</v>
      </c>
      <c r="I42" s="317"/>
      <c r="J42" s="318"/>
    </row>
    <row r="43" spans="1:10" ht="10.7" customHeight="1" x14ac:dyDescent="0.2">
      <c r="A43" s="339"/>
      <c r="C43" s="342">
        <v>50</v>
      </c>
      <c r="D43" s="343"/>
      <c r="E43" s="343"/>
      <c r="F43" s="343">
        <v>15.032834876176912</v>
      </c>
      <c r="G43" s="343">
        <v>3.739719434526513</v>
      </c>
      <c r="H43" s="344">
        <v>1.4658426864693184</v>
      </c>
      <c r="I43" s="317"/>
      <c r="J43" s="318"/>
    </row>
    <row r="44" spans="1:10" ht="10.7" customHeight="1" x14ac:dyDescent="0.2">
      <c r="A44" s="339"/>
      <c r="C44" s="342">
        <v>52</v>
      </c>
      <c r="D44" s="343"/>
      <c r="E44" s="343"/>
      <c r="F44" s="343"/>
      <c r="G44" s="343">
        <v>4.0448805403838763</v>
      </c>
      <c r="H44" s="344">
        <v>1.5854554496852147</v>
      </c>
      <c r="I44" s="317"/>
      <c r="J44" s="318"/>
    </row>
    <row r="45" spans="1:10" ht="10.7" customHeight="1" x14ac:dyDescent="0.2">
      <c r="A45" s="339"/>
      <c r="C45" s="342">
        <v>54</v>
      </c>
      <c r="D45" s="343"/>
      <c r="E45" s="343"/>
      <c r="F45" s="343"/>
      <c r="G45" s="343">
        <v>4.3620087484317249</v>
      </c>
      <c r="H45" s="344">
        <v>1.7097589094978132</v>
      </c>
      <c r="I45" s="317"/>
      <c r="J45" s="318"/>
    </row>
    <row r="46" spans="1:10" ht="10.7" customHeight="1" x14ac:dyDescent="0.2">
      <c r="A46" s="339"/>
      <c r="C46" s="342">
        <v>56</v>
      </c>
      <c r="D46" s="343"/>
      <c r="E46" s="343"/>
      <c r="F46" s="343"/>
      <c r="G46" s="343">
        <v>4.6911040586700574</v>
      </c>
      <c r="H46" s="344">
        <v>1.838753065907113</v>
      </c>
      <c r="I46" s="317"/>
      <c r="J46" s="318"/>
    </row>
    <row r="47" spans="1:10" ht="10.7" customHeight="1" x14ac:dyDescent="0.2">
      <c r="A47" s="339"/>
      <c r="C47" s="342">
        <v>58</v>
      </c>
      <c r="D47" s="343"/>
      <c r="E47" s="343"/>
      <c r="F47" s="343"/>
      <c r="G47" s="343">
        <v>5.0321664710988756</v>
      </c>
      <c r="H47" s="344">
        <v>1.9724379189131147</v>
      </c>
      <c r="I47" s="317"/>
      <c r="J47" s="318"/>
    </row>
    <row r="48" spans="1:10" ht="10.7" customHeight="1" x14ac:dyDescent="0.2">
      <c r="A48" s="339"/>
      <c r="C48" s="342">
        <v>60</v>
      </c>
      <c r="D48" s="343"/>
      <c r="E48" s="343"/>
      <c r="F48" s="343"/>
      <c r="G48" s="343">
        <v>5.3851959857181786</v>
      </c>
      <c r="H48" s="344">
        <v>2.1108134685158189</v>
      </c>
      <c r="I48" s="317"/>
      <c r="J48" s="318"/>
    </row>
    <row r="49" spans="1:10" ht="10.7" customHeight="1" x14ac:dyDescent="0.2">
      <c r="A49" s="339"/>
      <c r="C49" s="342">
        <v>65</v>
      </c>
      <c r="D49" s="343"/>
      <c r="E49" s="343"/>
      <c r="F49" s="343"/>
      <c r="G49" s="343">
        <v>6.320125844349807</v>
      </c>
      <c r="H49" s="344">
        <v>2.4772741401331477</v>
      </c>
      <c r="I49" s="317"/>
      <c r="J49" s="318"/>
    </row>
    <row r="50" spans="1:10" ht="10.7" customHeight="1" x14ac:dyDescent="0.2">
      <c r="A50" s="339"/>
      <c r="C50" s="342">
        <v>70</v>
      </c>
      <c r="D50" s="343"/>
      <c r="E50" s="343"/>
      <c r="F50" s="343"/>
      <c r="G50" s="343">
        <v>7.3298500916719656</v>
      </c>
      <c r="H50" s="344">
        <v>2.8730516654798639</v>
      </c>
      <c r="I50" s="317"/>
      <c r="J50" s="318"/>
    </row>
    <row r="51" spans="1:10" ht="10.7" customHeight="1" x14ac:dyDescent="0.2">
      <c r="A51" s="339"/>
      <c r="C51" s="342">
        <v>75</v>
      </c>
      <c r="D51" s="343"/>
      <c r="E51" s="343"/>
      <c r="F51" s="343"/>
      <c r="G51" s="343">
        <v>8.4143687276846553</v>
      </c>
      <c r="H51" s="344">
        <v>3.2981460445559665</v>
      </c>
      <c r="I51" s="317"/>
      <c r="J51" s="318"/>
    </row>
    <row r="52" spans="1:10" ht="10.7" customHeight="1" x14ac:dyDescent="0.2">
      <c r="A52" s="339"/>
      <c r="C52" s="342">
        <v>80</v>
      </c>
      <c r="D52" s="343"/>
      <c r="E52" s="343"/>
      <c r="F52" s="343"/>
      <c r="G52" s="343">
        <v>9.5736817523878734</v>
      </c>
      <c r="H52" s="344">
        <v>3.7525572773614555</v>
      </c>
      <c r="I52" s="317"/>
      <c r="J52" s="318"/>
    </row>
    <row r="53" spans="1:10" ht="10.7" customHeight="1" x14ac:dyDescent="0.2">
      <c r="A53" s="339"/>
      <c r="C53" s="342">
        <v>85</v>
      </c>
      <c r="D53" s="343"/>
      <c r="E53" s="343"/>
      <c r="F53" s="343"/>
      <c r="G53" s="343">
        <v>10.807789165781623</v>
      </c>
      <c r="H53" s="344">
        <v>4.2362853638963305</v>
      </c>
      <c r="I53" s="317"/>
      <c r="J53" s="318"/>
    </row>
    <row r="54" spans="1:10" ht="10.7" customHeight="1" x14ac:dyDescent="0.2">
      <c r="A54" s="339"/>
      <c r="C54" s="342">
        <v>90</v>
      </c>
      <c r="D54" s="343"/>
      <c r="E54" s="343"/>
      <c r="F54" s="343"/>
      <c r="G54" s="343">
        <v>12.116690967865903</v>
      </c>
      <c r="H54" s="344">
        <v>4.7493303041605905</v>
      </c>
      <c r="I54" s="317"/>
      <c r="J54" s="318"/>
    </row>
    <row r="55" spans="1:10" ht="10.7" customHeight="1" x14ac:dyDescent="0.2">
      <c r="A55" s="339"/>
      <c r="C55" s="342">
        <v>95</v>
      </c>
      <c r="D55" s="343"/>
      <c r="E55" s="343"/>
      <c r="F55" s="343"/>
      <c r="G55" s="343">
        <v>13.500387158640711</v>
      </c>
      <c r="H55" s="344">
        <v>5.2916920981542388</v>
      </c>
      <c r="I55" s="317"/>
      <c r="J55" s="318"/>
    </row>
    <row r="56" spans="1:10" ht="10.7" customHeight="1" x14ac:dyDescent="0.2">
      <c r="A56" s="339"/>
      <c r="C56" s="342">
        <v>100</v>
      </c>
      <c r="D56" s="343"/>
      <c r="E56" s="343"/>
      <c r="F56" s="343"/>
      <c r="G56" s="343">
        <v>14.958877738106052</v>
      </c>
      <c r="H56" s="344">
        <v>5.8633707458772735</v>
      </c>
      <c r="I56" s="317"/>
      <c r="J56" s="318"/>
    </row>
    <row r="57" spans="1:10" ht="10.7" customHeight="1" x14ac:dyDescent="0.2">
      <c r="A57" s="339"/>
      <c r="C57" s="342">
        <v>110</v>
      </c>
      <c r="D57" s="343"/>
      <c r="E57" s="343"/>
      <c r="F57" s="343"/>
      <c r="G57" s="343"/>
      <c r="H57" s="344">
        <v>7.0946786025115012</v>
      </c>
      <c r="I57" s="317"/>
      <c r="J57" s="318"/>
    </row>
    <row r="58" spans="1:10" ht="10.7" customHeight="1" x14ac:dyDescent="0.2">
      <c r="A58" s="339"/>
      <c r="C58" s="342">
        <v>120</v>
      </c>
      <c r="D58" s="343"/>
      <c r="E58" s="343"/>
      <c r="F58" s="343"/>
      <c r="G58" s="343"/>
      <c r="H58" s="344">
        <v>8.4432538740632754</v>
      </c>
      <c r="I58" s="317"/>
      <c r="J58" s="318"/>
    </row>
    <row r="59" spans="1:10" ht="10.7" customHeight="1" x14ac:dyDescent="0.2">
      <c r="A59" s="339"/>
      <c r="C59" s="342">
        <v>130</v>
      </c>
      <c r="D59" s="343"/>
      <c r="E59" s="343"/>
      <c r="F59" s="343"/>
      <c r="G59" s="343"/>
      <c r="H59" s="344">
        <v>9.9090965605325909</v>
      </c>
      <c r="I59" s="317"/>
      <c r="J59" s="318"/>
    </row>
    <row r="60" spans="1:10" ht="10.7" customHeight="1" x14ac:dyDescent="0.2">
      <c r="A60" s="339"/>
      <c r="C60" s="342">
        <v>140</v>
      </c>
      <c r="D60" s="343"/>
      <c r="E60" s="343"/>
      <c r="F60" s="343"/>
      <c r="G60" s="343"/>
      <c r="H60" s="344">
        <v>11.492206661919456</v>
      </c>
      <c r="I60" s="317"/>
      <c r="J60" s="318"/>
    </row>
    <row r="61" spans="1:10" ht="10.7" customHeight="1" x14ac:dyDescent="0.2">
      <c r="A61" s="339"/>
      <c r="C61" s="342">
        <v>150</v>
      </c>
      <c r="D61" s="343"/>
      <c r="E61" s="343"/>
      <c r="F61" s="343"/>
      <c r="G61" s="343"/>
      <c r="H61" s="344">
        <v>13.192584178223866</v>
      </c>
      <c r="I61" s="317"/>
      <c r="J61" s="318"/>
    </row>
    <row r="62" spans="1:10" ht="15.95" customHeight="1" x14ac:dyDescent="0.2">
      <c r="A62" s="339"/>
      <c r="C62" s="347">
        <v>160</v>
      </c>
      <c r="D62" s="348"/>
      <c r="E62" s="348"/>
      <c r="F62" s="348"/>
      <c r="G62" s="348"/>
      <c r="H62" s="349">
        <v>15.010229109445822</v>
      </c>
      <c r="I62" s="317"/>
      <c r="J62" s="318"/>
    </row>
    <row r="63" spans="1:10" ht="15.95" customHeight="1" x14ac:dyDescent="0.2">
      <c r="A63" s="339"/>
      <c r="B63" s="317"/>
      <c r="C63" s="317"/>
      <c r="D63" s="317"/>
      <c r="E63" s="317"/>
      <c r="F63" s="317"/>
      <c r="G63" s="317"/>
      <c r="H63" s="317"/>
      <c r="I63" s="317"/>
      <c r="J63" s="318"/>
    </row>
    <row r="64" spans="1:10" ht="15.95" customHeight="1" thickBot="1" x14ac:dyDescent="0.25">
      <c r="A64" s="341"/>
      <c r="B64" s="321"/>
      <c r="C64" s="321"/>
      <c r="D64" s="321"/>
      <c r="E64" s="321"/>
      <c r="F64" s="321"/>
      <c r="G64" s="321"/>
      <c r="H64" s="321"/>
      <c r="I64" s="321"/>
      <c r="J64" s="322"/>
    </row>
    <row r="65" ht="15.95" customHeight="1" thickTop="1" x14ac:dyDescent="0.2"/>
  </sheetData>
  <sheetProtection algorithmName="SHA-512" hashValue="fIkUyhNx0eYdXiCcBQdfCmWPFoYG0e9qY14bAMy6BiHrs+1kl5EiU4S1K0Yk3eZj9XCxLc6gt2gQZtQOv9fHyw==" saltValue="ZU3HxHAQMojuVzZMk2/2Hg==" spinCount="100000" sheet="1" selectLockedCells="1"/>
  <mergeCells count="3">
    <mergeCell ref="D7:H7"/>
    <mergeCell ref="C7:C8"/>
    <mergeCell ref="A1:H5"/>
  </mergeCells>
  <pageMargins left="0.25" right="0.25" top="0.5" bottom="0.5" header="0.3" footer="0.3"/>
  <pageSetup orientation="portrait" horizontalDpi="1200" verticalDpi="1200" r:id="rId1"/>
  <headerFooter>
    <oddFooter>&amp;L&amp;8Page 7&amp;C&amp;8Rev. Date: August 2018&amp;R&amp;8Version: S3.1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Cover Page</vt:lpstr>
      <vt:lpstr>Page 1</vt:lpstr>
      <vt:lpstr>Page 2</vt:lpstr>
      <vt:lpstr>Page 3</vt:lpstr>
      <vt:lpstr>Conversion Sheet A</vt:lpstr>
      <vt:lpstr>PSC 30-39 and 40-49</vt:lpstr>
      <vt:lpstr>PSC 50-59 and 60+</vt:lpstr>
      <vt:lpstr>Definitions</vt:lpstr>
      <vt:lpstr>Meter Losses</vt:lpstr>
      <vt:lpstr>DCV Losses</vt:lpstr>
      <vt:lpstr>RPZ Losses</vt:lpstr>
      <vt:lpstr>'Cover Page'!Print_Area</vt:lpstr>
      <vt:lpstr>'DCV Losses'!Print_Area</vt:lpstr>
      <vt:lpstr>Definitions!Print_Area</vt:lpstr>
      <vt:lpstr>'Meter Losses'!Print_Area</vt:lpstr>
      <vt:lpstr>'Page 2'!Print_Area</vt:lpstr>
      <vt:lpstr>'Page 3'!Print_Area</vt:lpstr>
      <vt:lpstr>'RPZ Losses'!Print_Area</vt:lpstr>
    </vt:vector>
  </TitlesOfParts>
  <Company>DCWASA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Jigar Bhatt</dc:creator>
  <cp:lastModifiedBy>William Ryan</cp:lastModifiedBy>
  <cp:lastPrinted>2018-09-14T13:53:58Z</cp:lastPrinted>
  <dcterms:created xsi:type="dcterms:W3CDTF">2009-05-20T15:55:56Z</dcterms:created>
  <dcterms:modified xsi:type="dcterms:W3CDTF">2018-11-02T14:15:41Z</dcterms:modified>
</cp:coreProperties>
</file>